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Denne_projektmappe" defaultThemeVersion="124226"/>
  <mc:AlternateContent xmlns:mc="http://schemas.openxmlformats.org/markup-compatibility/2006">
    <mc:Choice Requires="x15">
      <x15ac:absPath xmlns:x15ac="http://schemas.microsoft.com/office/spreadsheetml/2010/11/ac" url="C:\Users\b032749\Desktop\"/>
    </mc:Choice>
  </mc:AlternateContent>
  <xr:revisionPtr revIDLastSave="0" documentId="13_ncr:1_{03D04849-D3AD-4509-941C-C67BC7F294D9}" xr6:coauthVersionLast="36" xr6:coauthVersionMax="36" xr10:uidLastSave="{00000000-0000-0000-0000-000000000000}"/>
  <workbookProtection workbookAlgorithmName="SHA-512" workbookHashValue="FrNGrXAfwCUslm/7xi1SFHeRvtF7ZU2WlN1451T5CjesXpMuLlwCC+JQ83u6JZ8kSE5p3Bal84P/0yDoB8eTCg==" workbookSaltValue="CJCkCY4NZZrWONndPJfjAQ==" workbookSpinCount="100000" lockStructure="1"/>
  <bookViews>
    <workbookView xWindow="-72" yWindow="-168" windowWidth="18096" windowHeight="4392" xr2:uid="{00000000-000D-0000-FFFF-FFFF00000000}"/>
  </bookViews>
  <sheets>
    <sheet name="Modeltester" sheetId="6" r:id="rId1"/>
    <sheet name="Eksempel 1, Vejledning kap. 4 " sheetId="5" r:id="rId2"/>
    <sheet name="Eksempel 2, Vejledning kap 5." sheetId="8" r:id="rId3"/>
    <sheet name="Eksempel 3, ekstra eksempel" sheetId="7" r:id="rId4"/>
  </sheets>
  <calcPr calcId="191029"/>
</workbook>
</file>

<file path=xl/calcChain.xml><?xml version="1.0" encoding="utf-8"?>
<calcChain xmlns="http://schemas.openxmlformats.org/spreadsheetml/2006/main">
  <c r="P25" i="5" l="1"/>
  <c r="O25" i="5"/>
  <c r="N25" i="5"/>
  <c r="M25" i="5"/>
  <c r="L25" i="5"/>
  <c r="K25" i="5"/>
  <c r="J25" i="5"/>
  <c r="I25" i="5"/>
  <c r="H25" i="5"/>
  <c r="G25" i="5"/>
  <c r="P24" i="5"/>
  <c r="O24" i="5"/>
  <c r="N24" i="5"/>
  <c r="M24" i="5"/>
  <c r="L24" i="5"/>
  <c r="K24" i="5"/>
  <c r="J24" i="5"/>
  <c r="I24" i="5"/>
  <c r="H24" i="5"/>
  <c r="G24" i="5"/>
  <c r="P23" i="5"/>
  <c r="O23" i="5"/>
  <c r="N23" i="5"/>
  <c r="M23" i="5"/>
  <c r="L23" i="5"/>
  <c r="K23" i="5"/>
  <c r="J23" i="5"/>
  <c r="I23" i="5"/>
  <c r="H23" i="5"/>
  <c r="G23" i="5"/>
  <c r="L33" i="5" l="1"/>
  <c r="C217" i="7" l="1"/>
  <c r="C216" i="7"/>
  <c r="C215" i="7"/>
  <c r="C214" i="7"/>
  <c r="C213" i="7"/>
  <c r="C212" i="7"/>
  <c r="C211" i="7"/>
  <c r="C210" i="7"/>
  <c r="C209" i="7"/>
  <c r="C208" i="7"/>
  <c r="C207" i="7"/>
  <c r="C206" i="7"/>
  <c r="C204" i="7"/>
  <c r="C203" i="7"/>
  <c r="C202" i="7"/>
  <c r="C201" i="7"/>
  <c r="C200" i="7"/>
  <c r="C199" i="7"/>
  <c r="C198" i="7"/>
  <c r="C197" i="7"/>
  <c r="C196" i="7"/>
  <c r="C195" i="7"/>
  <c r="C194" i="7"/>
  <c r="C193" i="7"/>
  <c r="C188" i="7"/>
  <c r="C187" i="7"/>
  <c r="C186" i="7"/>
  <c r="C185" i="7"/>
  <c r="C184" i="7"/>
  <c r="C183" i="7"/>
  <c r="C182" i="7"/>
  <c r="C181" i="7"/>
  <c r="C180" i="7"/>
  <c r="C179" i="7"/>
  <c r="C178" i="7"/>
  <c r="C177" i="7"/>
  <c r="P175" i="7"/>
  <c r="P188" i="7" s="1"/>
  <c r="O175" i="7"/>
  <c r="O188" i="7" s="1"/>
  <c r="N175" i="7"/>
  <c r="N188" i="7" s="1"/>
  <c r="M175" i="7"/>
  <c r="M188" i="7" s="1"/>
  <c r="L175" i="7"/>
  <c r="L188" i="7" s="1"/>
  <c r="K175" i="7"/>
  <c r="K188" i="7" s="1"/>
  <c r="J175" i="7"/>
  <c r="J188" i="7" s="1"/>
  <c r="I175" i="7"/>
  <c r="I188" i="7" s="1"/>
  <c r="H175" i="7"/>
  <c r="H188" i="7" s="1"/>
  <c r="G175" i="7"/>
  <c r="G188" i="7" s="1"/>
  <c r="C175" i="7"/>
  <c r="P174" i="7"/>
  <c r="P187" i="7" s="1"/>
  <c r="O174" i="7"/>
  <c r="O187" i="7" s="1"/>
  <c r="N174" i="7"/>
  <c r="N187" i="7" s="1"/>
  <c r="M174" i="7"/>
  <c r="M187" i="7" s="1"/>
  <c r="L174" i="7"/>
  <c r="L187" i="7" s="1"/>
  <c r="K174" i="7"/>
  <c r="K187" i="7" s="1"/>
  <c r="J174" i="7"/>
  <c r="J187" i="7" s="1"/>
  <c r="I174" i="7"/>
  <c r="I187" i="7" s="1"/>
  <c r="H174" i="7"/>
  <c r="H187" i="7" s="1"/>
  <c r="G174" i="7"/>
  <c r="G187" i="7" s="1"/>
  <c r="C174" i="7"/>
  <c r="P173" i="7"/>
  <c r="P186" i="7" s="1"/>
  <c r="O173" i="7"/>
  <c r="O186" i="7" s="1"/>
  <c r="N173" i="7"/>
  <c r="N186" i="7" s="1"/>
  <c r="M173" i="7"/>
  <c r="M186" i="7" s="1"/>
  <c r="L173" i="7"/>
  <c r="L186" i="7" s="1"/>
  <c r="K173" i="7"/>
  <c r="K186" i="7" s="1"/>
  <c r="J173" i="7"/>
  <c r="J186" i="7" s="1"/>
  <c r="I173" i="7"/>
  <c r="I186" i="7" s="1"/>
  <c r="H173" i="7"/>
  <c r="H186" i="7" s="1"/>
  <c r="G173" i="7"/>
  <c r="G186" i="7" s="1"/>
  <c r="C173" i="7"/>
  <c r="P172" i="7"/>
  <c r="P185" i="7" s="1"/>
  <c r="O172" i="7"/>
  <c r="O185" i="7" s="1"/>
  <c r="N172" i="7"/>
  <c r="N185" i="7" s="1"/>
  <c r="M172" i="7"/>
  <c r="M185" i="7" s="1"/>
  <c r="L172" i="7"/>
  <c r="L185" i="7" s="1"/>
  <c r="K172" i="7"/>
  <c r="K185" i="7" s="1"/>
  <c r="J172" i="7"/>
  <c r="J185" i="7" s="1"/>
  <c r="I172" i="7"/>
  <c r="I185" i="7" s="1"/>
  <c r="H172" i="7"/>
  <c r="H185" i="7" s="1"/>
  <c r="G172" i="7"/>
  <c r="G185" i="7" s="1"/>
  <c r="C172" i="7"/>
  <c r="P171" i="7"/>
  <c r="P184" i="7" s="1"/>
  <c r="O171" i="7"/>
  <c r="O184" i="7" s="1"/>
  <c r="N171" i="7"/>
  <c r="N184" i="7" s="1"/>
  <c r="M171" i="7"/>
  <c r="M184" i="7" s="1"/>
  <c r="L171" i="7"/>
  <c r="L184" i="7" s="1"/>
  <c r="K171" i="7"/>
  <c r="K184" i="7" s="1"/>
  <c r="J171" i="7"/>
  <c r="J184" i="7" s="1"/>
  <c r="I171" i="7"/>
  <c r="I184" i="7" s="1"/>
  <c r="H171" i="7"/>
  <c r="H184" i="7" s="1"/>
  <c r="G171" i="7"/>
  <c r="G184" i="7" s="1"/>
  <c r="C171" i="7"/>
  <c r="P170" i="7"/>
  <c r="P183" i="7" s="1"/>
  <c r="O170" i="7"/>
  <c r="O183" i="7" s="1"/>
  <c r="N170" i="7"/>
  <c r="N183" i="7" s="1"/>
  <c r="M170" i="7"/>
  <c r="M183" i="7" s="1"/>
  <c r="L170" i="7"/>
  <c r="L183" i="7" s="1"/>
  <c r="K170" i="7"/>
  <c r="K183" i="7" s="1"/>
  <c r="J170" i="7"/>
  <c r="J183" i="7" s="1"/>
  <c r="I170" i="7"/>
  <c r="I183" i="7" s="1"/>
  <c r="H170" i="7"/>
  <c r="H183" i="7" s="1"/>
  <c r="G170" i="7"/>
  <c r="G183" i="7" s="1"/>
  <c r="C170" i="7"/>
  <c r="P169" i="7"/>
  <c r="P182" i="7" s="1"/>
  <c r="O169" i="7"/>
  <c r="O182" i="7" s="1"/>
  <c r="N169" i="7"/>
  <c r="N182" i="7" s="1"/>
  <c r="M169" i="7"/>
  <c r="M182" i="7" s="1"/>
  <c r="L169" i="7"/>
  <c r="L182" i="7" s="1"/>
  <c r="K169" i="7"/>
  <c r="K182" i="7" s="1"/>
  <c r="J169" i="7"/>
  <c r="J182" i="7" s="1"/>
  <c r="I169" i="7"/>
  <c r="I182" i="7" s="1"/>
  <c r="H169" i="7"/>
  <c r="H182" i="7" s="1"/>
  <c r="G169" i="7"/>
  <c r="G182" i="7" s="1"/>
  <c r="C169" i="7"/>
  <c r="P168" i="7"/>
  <c r="P181" i="7" s="1"/>
  <c r="O168" i="7"/>
  <c r="O181" i="7" s="1"/>
  <c r="N168" i="7"/>
  <c r="N181" i="7" s="1"/>
  <c r="M168" i="7"/>
  <c r="M181" i="7" s="1"/>
  <c r="L168" i="7"/>
  <c r="L181" i="7" s="1"/>
  <c r="K168" i="7"/>
  <c r="K181" i="7" s="1"/>
  <c r="J168" i="7"/>
  <c r="J181" i="7" s="1"/>
  <c r="I168" i="7"/>
  <c r="I181" i="7" s="1"/>
  <c r="H168" i="7"/>
  <c r="H181" i="7" s="1"/>
  <c r="G168" i="7"/>
  <c r="G181" i="7" s="1"/>
  <c r="C168" i="7"/>
  <c r="P167" i="7"/>
  <c r="P180" i="7" s="1"/>
  <c r="O167" i="7"/>
  <c r="O180" i="7" s="1"/>
  <c r="N167" i="7"/>
  <c r="N180" i="7" s="1"/>
  <c r="M167" i="7"/>
  <c r="M180" i="7" s="1"/>
  <c r="L167" i="7"/>
  <c r="L180" i="7" s="1"/>
  <c r="K167" i="7"/>
  <c r="K180" i="7" s="1"/>
  <c r="J167" i="7"/>
  <c r="J180" i="7" s="1"/>
  <c r="I167" i="7"/>
  <c r="I180" i="7" s="1"/>
  <c r="H167" i="7"/>
  <c r="H180" i="7" s="1"/>
  <c r="G167" i="7"/>
  <c r="G180" i="7" s="1"/>
  <c r="C167" i="7"/>
  <c r="P166" i="7"/>
  <c r="P179" i="7" s="1"/>
  <c r="O166" i="7"/>
  <c r="O179" i="7" s="1"/>
  <c r="N166" i="7"/>
  <c r="N179" i="7" s="1"/>
  <c r="M166" i="7"/>
  <c r="M179" i="7" s="1"/>
  <c r="L166" i="7"/>
  <c r="L179" i="7" s="1"/>
  <c r="K166" i="7"/>
  <c r="K179" i="7" s="1"/>
  <c r="J166" i="7"/>
  <c r="J179" i="7" s="1"/>
  <c r="I166" i="7"/>
  <c r="I179" i="7" s="1"/>
  <c r="H166" i="7"/>
  <c r="H179" i="7" s="1"/>
  <c r="G166" i="7"/>
  <c r="G179" i="7" s="1"/>
  <c r="C166" i="7"/>
  <c r="P165" i="7"/>
  <c r="P178" i="7" s="1"/>
  <c r="O165" i="7"/>
  <c r="O178" i="7" s="1"/>
  <c r="N165" i="7"/>
  <c r="N178" i="7" s="1"/>
  <c r="M165" i="7"/>
  <c r="M178" i="7" s="1"/>
  <c r="L165" i="7"/>
  <c r="L178" i="7" s="1"/>
  <c r="K165" i="7"/>
  <c r="K178" i="7" s="1"/>
  <c r="J165" i="7"/>
  <c r="J178" i="7" s="1"/>
  <c r="I165" i="7"/>
  <c r="I178" i="7" s="1"/>
  <c r="H165" i="7"/>
  <c r="H178" i="7" s="1"/>
  <c r="G165" i="7"/>
  <c r="G178" i="7" s="1"/>
  <c r="C165" i="7"/>
  <c r="P164" i="7"/>
  <c r="P177" i="7" s="1"/>
  <c r="O164" i="7"/>
  <c r="O177" i="7" s="1"/>
  <c r="N164" i="7"/>
  <c r="N177" i="7" s="1"/>
  <c r="M164" i="7"/>
  <c r="M177" i="7" s="1"/>
  <c r="L164" i="7"/>
  <c r="L177" i="7" s="1"/>
  <c r="K164" i="7"/>
  <c r="K177" i="7" s="1"/>
  <c r="J164" i="7"/>
  <c r="J177" i="7" s="1"/>
  <c r="I164" i="7"/>
  <c r="I177" i="7" s="1"/>
  <c r="H164" i="7"/>
  <c r="H177" i="7" s="1"/>
  <c r="G164" i="7"/>
  <c r="G177" i="7" s="1"/>
  <c r="C164" i="7"/>
  <c r="C159" i="7"/>
  <c r="C158" i="7"/>
  <c r="C157" i="7"/>
  <c r="C156" i="7"/>
  <c r="C155" i="7"/>
  <c r="C154" i="7"/>
  <c r="C153" i="7"/>
  <c r="C152" i="7"/>
  <c r="C151" i="7"/>
  <c r="C150" i="7"/>
  <c r="C149" i="7"/>
  <c r="C148" i="7"/>
  <c r="P146" i="7"/>
  <c r="P159" i="7" s="1"/>
  <c r="O146" i="7"/>
  <c r="O159" i="7" s="1"/>
  <c r="N146" i="7"/>
  <c r="N159" i="7" s="1"/>
  <c r="M146" i="7"/>
  <c r="M159" i="7" s="1"/>
  <c r="L146" i="7"/>
  <c r="L159" i="7" s="1"/>
  <c r="K146" i="7"/>
  <c r="K159" i="7" s="1"/>
  <c r="J146" i="7"/>
  <c r="J159" i="7" s="1"/>
  <c r="I146" i="7"/>
  <c r="I159" i="7" s="1"/>
  <c r="H146" i="7"/>
  <c r="H159" i="7" s="1"/>
  <c r="G146" i="7"/>
  <c r="G159" i="7" s="1"/>
  <c r="C146" i="7"/>
  <c r="P145" i="7"/>
  <c r="P158" i="7" s="1"/>
  <c r="O145" i="7"/>
  <c r="O158" i="7" s="1"/>
  <c r="N145" i="7"/>
  <c r="N158" i="7" s="1"/>
  <c r="M145" i="7"/>
  <c r="M158" i="7" s="1"/>
  <c r="L145" i="7"/>
  <c r="L158" i="7" s="1"/>
  <c r="K145" i="7"/>
  <c r="K158" i="7" s="1"/>
  <c r="J145" i="7"/>
  <c r="J158" i="7" s="1"/>
  <c r="I145" i="7"/>
  <c r="I158" i="7" s="1"/>
  <c r="H145" i="7"/>
  <c r="H158" i="7" s="1"/>
  <c r="G145" i="7"/>
  <c r="G158" i="7" s="1"/>
  <c r="C145" i="7"/>
  <c r="P144" i="7"/>
  <c r="P157" i="7" s="1"/>
  <c r="O144" i="7"/>
  <c r="O157" i="7" s="1"/>
  <c r="N144" i="7"/>
  <c r="N157" i="7" s="1"/>
  <c r="M144" i="7"/>
  <c r="M157" i="7" s="1"/>
  <c r="L144" i="7"/>
  <c r="L157" i="7" s="1"/>
  <c r="K144" i="7"/>
  <c r="K157" i="7" s="1"/>
  <c r="J144" i="7"/>
  <c r="J157" i="7" s="1"/>
  <c r="I144" i="7"/>
  <c r="I157" i="7" s="1"/>
  <c r="H144" i="7"/>
  <c r="H157" i="7" s="1"/>
  <c r="G144" i="7"/>
  <c r="G157" i="7" s="1"/>
  <c r="C144" i="7"/>
  <c r="P143" i="7"/>
  <c r="P156" i="7" s="1"/>
  <c r="O143" i="7"/>
  <c r="O156" i="7" s="1"/>
  <c r="N143" i="7"/>
  <c r="N156" i="7" s="1"/>
  <c r="M143" i="7"/>
  <c r="M156" i="7" s="1"/>
  <c r="L143" i="7"/>
  <c r="L156" i="7" s="1"/>
  <c r="K143" i="7"/>
  <c r="K156" i="7" s="1"/>
  <c r="J143" i="7"/>
  <c r="J156" i="7" s="1"/>
  <c r="I143" i="7"/>
  <c r="I156" i="7" s="1"/>
  <c r="H143" i="7"/>
  <c r="H156" i="7" s="1"/>
  <c r="G143" i="7"/>
  <c r="G156" i="7" s="1"/>
  <c r="C143" i="7"/>
  <c r="P142" i="7"/>
  <c r="P155" i="7" s="1"/>
  <c r="O142" i="7"/>
  <c r="O155" i="7" s="1"/>
  <c r="N142" i="7"/>
  <c r="N155" i="7" s="1"/>
  <c r="M142" i="7"/>
  <c r="M155" i="7" s="1"/>
  <c r="L142" i="7"/>
  <c r="L155" i="7" s="1"/>
  <c r="K142" i="7"/>
  <c r="K155" i="7" s="1"/>
  <c r="J142" i="7"/>
  <c r="J155" i="7" s="1"/>
  <c r="I142" i="7"/>
  <c r="I155" i="7" s="1"/>
  <c r="H142" i="7"/>
  <c r="H155" i="7" s="1"/>
  <c r="G142" i="7"/>
  <c r="G155" i="7" s="1"/>
  <c r="C142" i="7"/>
  <c r="P141" i="7"/>
  <c r="P154" i="7" s="1"/>
  <c r="O141" i="7"/>
  <c r="O154" i="7" s="1"/>
  <c r="N141" i="7"/>
  <c r="N154" i="7" s="1"/>
  <c r="M141" i="7"/>
  <c r="M154" i="7" s="1"/>
  <c r="L141" i="7"/>
  <c r="L154" i="7" s="1"/>
  <c r="K141" i="7"/>
  <c r="K154" i="7" s="1"/>
  <c r="J141" i="7"/>
  <c r="J154" i="7" s="1"/>
  <c r="I141" i="7"/>
  <c r="I154" i="7" s="1"/>
  <c r="H141" i="7"/>
  <c r="H154" i="7" s="1"/>
  <c r="G141" i="7"/>
  <c r="G154" i="7" s="1"/>
  <c r="C141" i="7"/>
  <c r="P140" i="7"/>
  <c r="P153" i="7" s="1"/>
  <c r="O140" i="7"/>
  <c r="O153" i="7" s="1"/>
  <c r="N140" i="7"/>
  <c r="N153" i="7" s="1"/>
  <c r="M140" i="7"/>
  <c r="M153" i="7" s="1"/>
  <c r="L140" i="7"/>
  <c r="L153" i="7" s="1"/>
  <c r="K140" i="7"/>
  <c r="K153" i="7" s="1"/>
  <c r="J140" i="7"/>
  <c r="J153" i="7" s="1"/>
  <c r="I140" i="7"/>
  <c r="I153" i="7" s="1"/>
  <c r="H140" i="7"/>
  <c r="H153" i="7" s="1"/>
  <c r="G140" i="7"/>
  <c r="G153" i="7" s="1"/>
  <c r="C140" i="7"/>
  <c r="P139" i="7"/>
  <c r="P152" i="7" s="1"/>
  <c r="O139" i="7"/>
  <c r="O152" i="7" s="1"/>
  <c r="N139" i="7"/>
  <c r="N152" i="7" s="1"/>
  <c r="M139" i="7"/>
  <c r="M152" i="7" s="1"/>
  <c r="L139" i="7"/>
  <c r="L152" i="7" s="1"/>
  <c r="K139" i="7"/>
  <c r="K152" i="7" s="1"/>
  <c r="J139" i="7"/>
  <c r="J152" i="7" s="1"/>
  <c r="I139" i="7"/>
  <c r="I152" i="7" s="1"/>
  <c r="H139" i="7"/>
  <c r="H152" i="7" s="1"/>
  <c r="G139" i="7"/>
  <c r="G152" i="7" s="1"/>
  <c r="C139" i="7"/>
  <c r="P138" i="7"/>
  <c r="P151" i="7" s="1"/>
  <c r="O138" i="7"/>
  <c r="O151" i="7" s="1"/>
  <c r="N138" i="7"/>
  <c r="N151" i="7" s="1"/>
  <c r="M138" i="7"/>
  <c r="M151" i="7" s="1"/>
  <c r="L138" i="7"/>
  <c r="L151" i="7" s="1"/>
  <c r="K138" i="7"/>
  <c r="K151" i="7" s="1"/>
  <c r="J138" i="7"/>
  <c r="J151" i="7" s="1"/>
  <c r="I138" i="7"/>
  <c r="I151" i="7" s="1"/>
  <c r="H138" i="7"/>
  <c r="H151" i="7" s="1"/>
  <c r="G138" i="7"/>
  <c r="G151" i="7" s="1"/>
  <c r="C138" i="7"/>
  <c r="P137" i="7"/>
  <c r="P150" i="7" s="1"/>
  <c r="O137" i="7"/>
  <c r="O150" i="7" s="1"/>
  <c r="N137" i="7"/>
  <c r="N150" i="7" s="1"/>
  <c r="M137" i="7"/>
  <c r="M150" i="7" s="1"/>
  <c r="L137" i="7"/>
  <c r="L150" i="7" s="1"/>
  <c r="K137" i="7"/>
  <c r="K150" i="7" s="1"/>
  <c r="J137" i="7"/>
  <c r="J150" i="7" s="1"/>
  <c r="I137" i="7"/>
  <c r="I150" i="7" s="1"/>
  <c r="H137" i="7"/>
  <c r="H150" i="7" s="1"/>
  <c r="G137" i="7"/>
  <c r="G150" i="7" s="1"/>
  <c r="C137" i="7"/>
  <c r="P136" i="7"/>
  <c r="P149" i="7" s="1"/>
  <c r="O136" i="7"/>
  <c r="O149" i="7" s="1"/>
  <c r="N136" i="7"/>
  <c r="N149" i="7" s="1"/>
  <c r="M136" i="7"/>
  <c r="M149" i="7" s="1"/>
  <c r="L136" i="7"/>
  <c r="L149" i="7" s="1"/>
  <c r="K136" i="7"/>
  <c r="K149" i="7" s="1"/>
  <c r="J136" i="7"/>
  <c r="J149" i="7" s="1"/>
  <c r="I136" i="7"/>
  <c r="I149" i="7" s="1"/>
  <c r="H136" i="7"/>
  <c r="H149" i="7" s="1"/>
  <c r="G136" i="7"/>
  <c r="G149" i="7" s="1"/>
  <c r="C136" i="7"/>
  <c r="P135" i="7"/>
  <c r="P148" i="7" s="1"/>
  <c r="O135" i="7"/>
  <c r="O148" i="7" s="1"/>
  <c r="N135" i="7"/>
  <c r="N148" i="7" s="1"/>
  <c r="M135" i="7"/>
  <c r="M148" i="7" s="1"/>
  <c r="L135" i="7"/>
  <c r="L148" i="7" s="1"/>
  <c r="K135" i="7"/>
  <c r="K148" i="7" s="1"/>
  <c r="J135" i="7"/>
  <c r="J148" i="7" s="1"/>
  <c r="I135" i="7"/>
  <c r="I148" i="7" s="1"/>
  <c r="H135" i="7"/>
  <c r="H148" i="7" s="1"/>
  <c r="G135" i="7"/>
  <c r="G148" i="7" s="1"/>
  <c r="C135" i="7"/>
  <c r="C130" i="7"/>
  <c r="C129" i="7"/>
  <c r="C128" i="7"/>
  <c r="C127" i="7"/>
  <c r="C126" i="7"/>
  <c r="C125" i="7"/>
  <c r="C124" i="7"/>
  <c r="C123" i="7"/>
  <c r="C122" i="7"/>
  <c r="C121" i="7"/>
  <c r="C120" i="7"/>
  <c r="C119" i="7"/>
  <c r="P117" i="7"/>
  <c r="P130" i="7" s="1"/>
  <c r="O117" i="7"/>
  <c r="O130" i="7" s="1"/>
  <c r="N117" i="7"/>
  <c r="N130" i="7" s="1"/>
  <c r="M117" i="7"/>
  <c r="M130" i="7" s="1"/>
  <c r="L117" i="7"/>
  <c r="L130" i="7" s="1"/>
  <c r="K117" i="7"/>
  <c r="K130" i="7" s="1"/>
  <c r="J117" i="7"/>
  <c r="J130" i="7" s="1"/>
  <c r="I117" i="7"/>
  <c r="I130" i="7" s="1"/>
  <c r="H117" i="7"/>
  <c r="H130" i="7" s="1"/>
  <c r="G117" i="7"/>
  <c r="G130" i="7" s="1"/>
  <c r="C117" i="7"/>
  <c r="P116" i="7"/>
  <c r="P129" i="7" s="1"/>
  <c r="O116" i="7"/>
  <c r="O129" i="7" s="1"/>
  <c r="N116" i="7"/>
  <c r="N129" i="7" s="1"/>
  <c r="M116" i="7"/>
  <c r="M129" i="7" s="1"/>
  <c r="L116" i="7"/>
  <c r="L129" i="7" s="1"/>
  <c r="K116" i="7"/>
  <c r="K129" i="7" s="1"/>
  <c r="J116" i="7"/>
  <c r="J129" i="7" s="1"/>
  <c r="I116" i="7"/>
  <c r="I129" i="7" s="1"/>
  <c r="H116" i="7"/>
  <c r="H129" i="7" s="1"/>
  <c r="G116" i="7"/>
  <c r="G129" i="7" s="1"/>
  <c r="C116" i="7"/>
  <c r="P115" i="7"/>
  <c r="P128" i="7" s="1"/>
  <c r="O115" i="7"/>
  <c r="O128" i="7" s="1"/>
  <c r="N115" i="7"/>
  <c r="N128" i="7" s="1"/>
  <c r="M115" i="7"/>
  <c r="M128" i="7" s="1"/>
  <c r="L115" i="7"/>
  <c r="L128" i="7" s="1"/>
  <c r="K115" i="7"/>
  <c r="K128" i="7" s="1"/>
  <c r="J115" i="7"/>
  <c r="J128" i="7" s="1"/>
  <c r="I115" i="7"/>
  <c r="I128" i="7" s="1"/>
  <c r="H115" i="7"/>
  <c r="H128" i="7" s="1"/>
  <c r="G115" i="7"/>
  <c r="G128" i="7" s="1"/>
  <c r="C115" i="7"/>
  <c r="P114" i="7"/>
  <c r="P127" i="7" s="1"/>
  <c r="O114" i="7"/>
  <c r="O127" i="7" s="1"/>
  <c r="N114" i="7"/>
  <c r="N127" i="7" s="1"/>
  <c r="M114" i="7"/>
  <c r="M127" i="7" s="1"/>
  <c r="L114" i="7"/>
  <c r="L127" i="7" s="1"/>
  <c r="K114" i="7"/>
  <c r="K127" i="7" s="1"/>
  <c r="J114" i="7"/>
  <c r="J127" i="7" s="1"/>
  <c r="I114" i="7"/>
  <c r="I127" i="7" s="1"/>
  <c r="H114" i="7"/>
  <c r="H127" i="7" s="1"/>
  <c r="G114" i="7"/>
  <c r="G127" i="7" s="1"/>
  <c r="C114" i="7"/>
  <c r="P113" i="7"/>
  <c r="P126" i="7" s="1"/>
  <c r="O113" i="7"/>
  <c r="O126" i="7" s="1"/>
  <c r="N113" i="7"/>
  <c r="N126" i="7" s="1"/>
  <c r="M113" i="7"/>
  <c r="M126" i="7" s="1"/>
  <c r="L113" i="7"/>
  <c r="L126" i="7" s="1"/>
  <c r="K113" i="7"/>
  <c r="K126" i="7" s="1"/>
  <c r="J113" i="7"/>
  <c r="J126" i="7" s="1"/>
  <c r="I113" i="7"/>
  <c r="I126" i="7" s="1"/>
  <c r="H113" i="7"/>
  <c r="H126" i="7" s="1"/>
  <c r="G113" i="7"/>
  <c r="G126" i="7" s="1"/>
  <c r="C113" i="7"/>
  <c r="P112" i="7"/>
  <c r="P125" i="7" s="1"/>
  <c r="O112" i="7"/>
  <c r="O125" i="7" s="1"/>
  <c r="N112" i="7"/>
  <c r="N125" i="7" s="1"/>
  <c r="M112" i="7"/>
  <c r="M125" i="7" s="1"/>
  <c r="L112" i="7"/>
  <c r="L125" i="7" s="1"/>
  <c r="K112" i="7"/>
  <c r="K125" i="7" s="1"/>
  <c r="J112" i="7"/>
  <c r="J125" i="7" s="1"/>
  <c r="I112" i="7"/>
  <c r="I125" i="7" s="1"/>
  <c r="H112" i="7"/>
  <c r="H125" i="7" s="1"/>
  <c r="G112" i="7"/>
  <c r="G125" i="7" s="1"/>
  <c r="C112" i="7"/>
  <c r="P111" i="7"/>
  <c r="P124" i="7" s="1"/>
  <c r="O111" i="7"/>
  <c r="O124" i="7" s="1"/>
  <c r="N111" i="7"/>
  <c r="N124" i="7" s="1"/>
  <c r="M111" i="7"/>
  <c r="M124" i="7" s="1"/>
  <c r="L111" i="7"/>
  <c r="L124" i="7" s="1"/>
  <c r="K111" i="7"/>
  <c r="K124" i="7" s="1"/>
  <c r="J111" i="7"/>
  <c r="J124" i="7" s="1"/>
  <c r="I111" i="7"/>
  <c r="I124" i="7" s="1"/>
  <c r="H111" i="7"/>
  <c r="H124" i="7" s="1"/>
  <c r="G111" i="7"/>
  <c r="G124" i="7" s="1"/>
  <c r="C111" i="7"/>
  <c r="P110" i="7"/>
  <c r="P123" i="7" s="1"/>
  <c r="O110" i="7"/>
  <c r="O123" i="7" s="1"/>
  <c r="N110" i="7"/>
  <c r="N123" i="7" s="1"/>
  <c r="M110" i="7"/>
  <c r="M123" i="7" s="1"/>
  <c r="L110" i="7"/>
  <c r="L123" i="7" s="1"/>
  <c r="K110" i="7"/>
  <c r="K123" i="7" s="1"/>
  <c r="J110" i="7"/>
  <c r="J123" i="7" s="1"/>
  <c r="I110" i="7"/>
  <c r="I123" i="7" s="1"/>
  <c r="H110" i="7"/>
  <c r="H123" i="7" s="1"/>
  <c r="G110" i="7"/>
  <c r="G123" i="7" s="1"/>
  <c r="C110" i="7"/>
  <c r="P109" i="7"/>
  <c r="P122" i="7" s="1"/>
  <c r="O109" i="7"/>
  <c r="O122" i="7" s="1"/>
  <c r="N109" i="7"/>
  <c r="N122" i="7" s="1"/>
  <c r="M109" i="7"/>
  <c r="M122" i="7" s="1"/>
  <c r="L109" i="7"/>
  <c r="L122" i="7" s="1"/>
  <c r="K109" i="7"/>
  <c r="K122" i="7" s="1"/>
  <c r="J109" i="7"/>
  <c r="J122" i="7" s="1"/>
  <c r="I109" i="7"/>
  <c r="I122" i="7" s="1"/>
  <c r="H109" i="7"/>
  <c r="H122" i="7" s="1"/>
  <c r="G109" i="7"/>
  <c r="G122" i="7" s="1"/>
  <c r="C109" i="7"/>
  <c r="P108" i="7"/>
  <c r="P121" i="7" s="1"/>
  <c r="O108" i="7"/>
  <c r="O121" i="7" s="1"/>
  <c r="N108" i="7"/>
  <c r="N121" i="7" s="1"/>
  <c r="M108" i="7"/>
  <c r="M121" i="7" s="1"/>
  <c r="L108" i="7"/>
  <c r="L121" i="7" s="1"/>
  <c r="K108" i="7"/>
  <c r="K121" i="7" s="1"/>
  <c r="J108" i="7"/>
  <c r="J121" i="7" s="1"/>
  <c r="I108" i="7"/>
  <c r="I121" i="7" s="1"/>
  <c r="H108" i="7"/>
  <c r="H121" i="7" s="1"/>
  <c r="G108" i="7"/>
  <c r="G121" i="7" s="1"/>
  <c r="C108" i="7"/>
  <c r="P107" i="7"/>
  <c r="P120" i="7" s="1"/>
  <c r="O107" i="7"/>
  <c r="O120" i="7" s="1"/>
  <c r="N107" i="7"/>
  <c r="N120" i="7" s="1"/>
  <c r="M107" i="7"/>
  <c r="M120" i="7" s="1"/>
  <c r="L107" i="7"/>
  <c r="L120" i="7" s="1"/>
  <c r="K107" i="7"/>
  <c r="K120" i="7" s="1"/>
  <c r="J107" i="7"/>
  <c r="J120" i="7" s="1"/>
  <c r="I107" i="7"/>
  <c r="I120" i="7" s="1"/>
  <c r="H107" i="7"/>
  <c r="H120" i="7" s="1"/>
  <c r="G107" i="7"/>
  <c r="G120" i="7" s="1"/>
  <c r="C107" i="7"/>
  <c r="P106" i="7"/>
  <c r="P119" i="7" s="1"/>
  <c r="O106" i="7"/>
  <c r="O119" i="7" s="1"/>
  <c r="N106" i="7"/>
  <c r="N119" i="7" s="1"/>
  <c r="M106" i="7"/>
  <c r="M119" i="7" s="1"/>
  <c r="L106" i="7"/>
  <c r="L119" i="7" s="1"/>
  <c r="K106" i="7"/>
  <c r="K119" i="7" s="1"/>
  <c r="J106" i="7"/>
  <c r="J119" i="7" s="1"/>
  <c r="I106" i="7"/>
  <c r="I119" i="7" s="1"/>
  <c r="H106" i="7"/>
  <c r="H119" i="7" s="1"/>
  <c r="G106" i="7"/>
  <c r="G119" i="7" s="1"/>
  <c r="C106" i="7"/>
  <c r="C101" i="7"/>
  <c r="C100" i="7"/>
  <c r="C99" i="7"/>
  <c r="C98" i="7"/>
  <c r="C97" i="7"/>
  <c r="C96" i="7"/>
  <c r="C95" i="7"/>
  <c r="C94" i="7"/>
  <c r="C93" i="7"/>
  <c r="C92" i="7"/>
  <c r="C91" i="7"/>
  <c r="C90" i="7"/>
  <c r="P88" i="7"/>
  <c r="P101" i="7" s="1"/>
  <c r="O88" i="7"/>
  <c r="O101" i="7" s="1"/>
  <c r="N88" i="7"/>
  <c r="N101" i="7" s="1"/>
  <c r="M88" i="7"/>
  <c r="M101" i="7" s="1"/>
  <c r="L88" i="7"/>
  <c r="L101" i="7" s="1"/>
  <c r="K88" i="7"/>
  <c r="K101" i="7" s="1"/>
  <c r="J88" i="7"/>
  <c r="J101" i="7" s="1"/>
  <c r="I88" i="7"/>
  <c r="I101" i="7" s="1"/>
  <c r="H88" i="7"/>
  <c r="H101" i="7" s="1"/>
  <c r="G88" i="7"/>
  <c r="G101" i="7" s="1"/>
  <c r="C88" i="7"/>
  <c r="P87" i="7"/>
  <c r="P100" i="7" s="1"/>
  <c r="O87" i="7"/>
  <c r="O100" i="7" s="1"/>
  <c r="N87" i="7"/>
  <c r="N100" i="7" s="1"/>
  <c r="M87" i="7"/>
  <c r="M100" i="7" s="1"/>
  <c r="L87" i="7"/>
  <c r="L100" i="7" s="1"/>
  <c r="K87" i="7"/>
  <c r="K100" i="7" s="1"/>
  <c r="J87" i="7"/>
  <c r="J100" i="7" s="1"/>
  <c r="I87" i="7"/>
  <c r="I100" i="7" s="1"/>
  <c r="H87" i="7"/>
  <c r="H100" i="7" s="1"/>
  <c r="G87" i="7"/>
  <c r="G100" i="7" s="1"/>
  <c r="C87" i="7"/>
  <c r="P86" i="7"/>
  <c r="P99" i="7" s="1"/>
  <c r="O86" i="7"/>
  <c r="O99" i="7" s="1"/>
  <c r="N86" i="7"/>
  <c r="N99" i="7" s="1"/>
  <c r="M86" i="7"/>
  <c r="M99" i="7" s="1"/>
  <c r="L86" i="7"/>
  <c r="L99" i="7" s="1"/>
  <c r="K86" i="7"/>
  <c r="K99" i="7" s="1"/>
  <c r="J86" i="7"/>
  <c r="J99" i="7" s="1"/>
  <c r="I86" i="7"/>
  <c r="I99" i="7" s="1"/>
  <c r="H86" i="7"/>
  <c r="H99" i="7" s="1"/>
  <c r="G86" i="7"/>
  <c r="G99" i="7" s="1"/>
  <c r="C86" i="7"/>
  <c r="P85" i="7"/>
  <c r="P98" i="7" s="1"/>
  <c r="O85" i="7"/>
  <c r="O98" i="7" s="1"/>
  <c r="N85" i="7"/>
  <c r="N98" i="7" s="1"/>
  <c r="M85" i="7"/>
  <c r="M98" i="7" s="1"/>
  <c r="L85" i="7"/>
  <c r="L98" i="7" s="1"/>
  <c r="K85" i="7"/>
  <c r="K98" i="7" s="1"/>
  <c r="J85" i="7"/>
  <c r="J98" i="7" s="1"/>
  <c r="I85" i="7"/>
  <c r="I98" i="7" s="1"/>
  <c r="H85" i="7"/>
  <c r="H98" i="7" s="1"/>
  <c r="G85" i="7"/>
  <c r="G98" i="7" s="1"/>
  <c r="C85" i="7"/>
  <c r="P84" i="7"/>
  <c r="P97" i="7" s="1"/>
  <c r="O84" i="7"/>
  <c r="O97" i="7" s="1"/>
  <c r="N84" i="7"/>
  <c r="N97" i="7" s="1"/>
  <c r="M84" i="7"/>
  <c r="M97" i="7" s="1"/>
  <c r="L84" i="7"/>
  <c r="L97" i="7" s="1"/>
  <c r="K84" i="7"/>
  <c r="K97" i="7" s="1"/>
  <c r="J84" i="7"/>
  <c r="J97" i="7" s="1"/>
  <c r="I84" i="7"/>
  <c r="I97" i="7" s="1"/>
  <c r="H84" i="7"/>
  <c r="H97" i="7" s="1"/>
  <c r="G84" i="7"/>
  <c r="G97" i="7" s="1"/>
  <c r="C84" i="7"/>
  <c r="P83" i="7"/>
  <c r="P96" i="7" s="1"/>
  <c r="O83" i="7"/>
  <c r="O96" i="7" s="1"/>
  <c r="N83" i="7"/>
  <c r="N96" i="7" s="1"/>
  <c r="M83" i="7"/>
  <c r="M96" i="7" s="1"/>
  <c r="L83" i="7"/>
  <c r="L96" i="7" s="1"/>
  <c r="K83" i="7"/>
  <c r="K96" i="7" s="1"/>
  <c r="J83" i="7"/>
  <c r="J96" i="7" s="1"/>
  <c r="I83" i="7"/>
  <c r="I96" i="7" s="1"/>
  <c r="H83" i="7"/>
  <c r="H96" i="7" s="1"/>
  <c r="G83" i="7"/>
  <c r="G96" i="7" s="1"/>
  <c r="C83" i="7"/>
  <c r="P82" i="7"/>
  <c r="P95" i="7" s="1"/>
  <c r="O82" i="7"/>
  <c r="O95" i="7" s="1"/>
  <c r="N82" i="7"/>
  <c r="N95" i="7" s="1"/>
  <c r="M82" i="7"/>
  <c r="M95" i="7" s="1"/>
  <c r="L82" i="7"/>
  <c r="L95" i="7" s="1"/>
  <c r="K82" i="7"/>
  <c r="K95" i="7" s="1"/>
  <c r="J82" i="7"/>
  <c r="J95" i="7" s="1"/>
  <c r="I82" i="7"/>
  <c r="I95" i="7" s="1"/>
  <c r="H82" i="7"/>
  <c r="H95" i="7" s="1"/>
  <c r="G82" i="7"/>
  <c r="G95" i="7" s="1"/>
  <c r="C82" i="7"/>
  <c r="P81" i="7"/>
  <c r="P94" i="7" s="1"/>
  <c r="O81" i="7"/>
  <c r="O94" i="7" s="1"/>
  <c r="N81" i="7"/>
  <c r="N94" i="7" s="1"/>
  <c r="M81" i="7"/>
  <c r="M94" i="7" s="1"/>
  <c r="L81" i="7"/>
  <c r="L94" i="7" s="1"/>
  <c r="K81" i="7"/>
  <c r="K94" i="7" s="1"/>
  <c r="J81" i="7"/>
  <c r="J94" i="7" s="1"/>
  <c r="I81" i="7"/>
  <c r="I94" i="7" s="1"/>
  <c r="H81" i="7"/>
  <c r="H94" i="7" s="1"/>
  <c r="G81" i="7"/>
  <c r="G94" i="7" s="1"/>
  <c r="C81" i="7"/>
  <c r="C80" i="7"/>
  <c r="C79" i="7"/>
  <c r="C78" i="7"/>
  <c r="C77" i="7"/>
  <c r="P76" i="7"/>
  <c r="P89" i="7" s="1"/>
  <c r="O76" i="7"/>
  <c r="O89" i="7" s="1"/>
  <c r="N76" i="7"/>
  <c r="N89" i="7" s="1"/>
  <c r="M76" i="7"/>
  <c r="M89" i="7" s="1"/>
  <c r="L76" i="7"/>
  <c r="L89" i="7" s="1"/>
  <c r="K76" i="7"/>
  <c r="K89" i="7" s="1"/>
  <c r="J76" i="7"/>
  <c r="J89" i="7" s="1"/>
  <c r="I76" i="7"/>
  <c r="I89" i="7" s="1"/>
  <c r="H76" i="7"/>
  <c r="H89" i="7" s="1"/>
  <c r="G76" i="7"/>
  <c r="G89" i="7" s="1"/>
  <c r="C72" i="7"/>
  <c r="C71" i="7"/>
  <c r="C70" i="7"/>
  <c r="C69" i="7"/>
  <c r="C68" i="7"/>
  <c r="C67" i="7"/>
  <c r="C66" i="7"/>
  <c r="C65" i="7"/>
  <c r="C64" i="7"/>
  <c r="C63" i="7"/>
  <c r="C62" i="7"/>
  <c r="C61" i="7"/>
  <c r="P59" i="7"/>
  <c r="P72" i="7" s="1"/>
  <c r="O59" i="7"/>
  <c r="O72" i="7" s="1"/>
  <c r="N59" i="7"/>
  <c r="N72" i="7" s="1"/>
  <c r="M59" i="7"/>
  <c r="M72" i="7" s="1"/>
  <c r="L59" i="7"/>
  <c r="L72" i="7" s="1"/>
  <c r="K59" i="7"/>
  <c r="K72" i="7" s="1"/>
  <c r="J59" i="7"/>
  <c r="J72" i="7" s="1"/>
  <c r="I59" i="7"/>
  <c r="I72" i="7" s="1"/>
  <c r="H59" i="7"/>
  <c r="H72" i="7" s="1"/>
  <c r="G59" i="7"/>
  <c r="G72" i="7" s="1"/>
  <c r="C59" i="7"/>
  <c r="P58" i="7"/>
  <c r="P71" i="7" s="1"/>
  <c r="O58" i="7"/>
  <c r="O71" i="7" s="1"/>
  <c r="N58" i="7"/>
  <c r="N71" i="7" s="1"/>
  <c r="M58" i="7"/>
  <c r="M71" i="7" s="1"/>
  <c r="L58" i="7"/>
  <c r="L71" i="7" s="1"/>
  <c r="K58" i="7"/>
  <c r="K71" i="7" s="1"/>
  <c r="J58" i="7"/>
  <c r="J71" i="7" s="1"/>
  <c r="I58" i="7"/>
  <c r="I71" i="7" s="1"/>
  <c r="H58" i="7"/>
  <c r="H71" i="7" s="1"/>
  <c r="G58" i="7"/>
  <c r="G71" i="7" s="1"/>
  <c r="C58" i="7"/>
  <c r="P57" i="7"/>
  <c r="P70" i="7" s="1"/>
  <c r="O57" i="7"/>
  <c r="O70" i="7" s="1"/>
  <c r="N57" i="7"/>
  <c r="N70" i="7" s="1"/>
  <c r="M57" i="7"/>
  <c r="M70" i="7" s="1"/>
  <c r="L57" i="7"/>
  <c r="L70" i="7" s="1"/>
  <c r="K57" i="7"/>
  <c r="K70" i="7" s="1"/>
  <c r="J57" i="7"/>
  <c r="J70" i="7" s="1"/>
  <c r="I57" i="7"/>
  <c r="I70" i="7" s="1"/>
  <c r="H57" i="7"/>
  <c r="H70" i="7" s="1"/>
  <c r="G57" i="7"/>
  <c r="G70" i="7" s="1"/>
  <c r="C57" i="7"/>
  <c r="P56" i="7"/>
  <c r="P69" i="7" s="1"/>
  <c r="O56" i="7"/>
  <c r="O69" i="7" s="1"/>
  <c r="N56" i="7"/>
  <c r="N69" i="7" s="1"/>
  <c r="M56" i="7"/>
  <c r="M69" i="7" s="1"/>
  <c r="L56" i="7"/>
  <c r="L69" i="7" s="1"/>
  <c r="K56" i="7"/>
  <c r="K69" i="7" s="1"/>
  <c r="J56" i="7"/>
  <c r="J69" i="7" s="1"/>
  <c r="I56" i="7"/>
  <c r="I69" i="7" s="1"/>
  <c r="H56" i="7"/>
  <c r="H69" i="7" s="1"/>
  <c r="G56" i="7"/>
  <c r="G69" i="7" s="1"/>
  <c r="C56" i="7"/>
  <c r="P55" i="7"/>
  <c r="P68" i="7" s="1"/>
  <c r="O55" i="7"/>
  <c r="O68" i="7" s="1"/>
  <c r="N55" i="7"/>
  <c r="N68" i="7" s="1"/>
  <c r="M55" i="7"/>
  <c r="M68" i="7" s="1"/>
  <c r="L55" i="7"/>
  <c r="L68" i="7" s="1"/>
  <c r="K55" i="7"/>
  <c r="K68" i="7" s="1"/>
  <c r="J55" i="7"/>
  <c r="J68" i="7" s="1"/>
  <c r="I55" i="7"/>
  <c r="I68" i="7" s="1"/>
  <c r="H55" i="7"/>
  <c r="H68" i="7" s="1"/>
  <c r="G55" i="7"/>
  <c r="G68" i="7" s="1"/>
  <c r="C55" i="7"/>
  <c r="P54" i="7"/>
  <c r="P67" i="7" s="1"/>
  <c r="O54" i="7"/>
  <c r="O67" i="7" s="1"/>
  <c r="N54" i="7"/>
  <c r="N67" i="7" s="1"/>
  <c r="M54" i="7"/>
  <c r="M67" i="7" s="1"/>
  <c r="L54" i="7"/>
  <c r="L67" i="7" s="1"/>
  <c r="K54" i="7"/>
  <c r="K67" i="7" s="1"/>
  <c r="J54" i="7"/>
  <c r="J67" i="7" s="1"/>
  <c r="I54" i="7"/>
  <c r="I67" i="7" s="1"/>
  <c r="H54" i="7"/>
  <c r="H67" i="7" s="1"/>
  <c r="G54" i="7"/>
  <c r="G67" i="7" s="1"/>
  <c r="C54" i="7"/>
  <c r="P53" i="7"/>
  <c r="P66" i="7" s="1"/>
  <c r="O53" i="7"/>
  <c r="O66" i="7" s="1"/>
  <c r="N53" i="7"/>
  <c r="N66" i="7" s="1"/>
  <c r="M53" i="7"/>
  <c r="M66" i="7" s="1"/>
  <c r="L53" i="7"/>
  <c r="L66" i="7" s="1"/>
  <c r="K53" i="7"/>
  <c r="K66" i="7" s="1"/>
  <c r="J53" i="7"/>
  <c r="J66" i="7" s="1"/>
  <c r="I53" i="7"/>
  <c r="I66" i="7" s="1"/>
  <c r="H53" i="7"/>
  <c r="H66" i="7" s="1"/>
  <c r="G53" i="7"/>
  <c r="G66" i="7" s="1"/>
  <c r="C53" i="7"/>
  <c r="P52" i="7"/>
  <c r="P65" i="7" s="1"/>
  <c r="O52" i="7"/>
  <c r="O65" i="7" s="1"/>
  <c r="N52" i="7"/>
  <c r="N65" i="7" s="1"/>
  <c r="M52" i="7"/>
  <c r="M65" i="7" s="1"/>
  <c r="L52" i="7"/>
  <c r="L65" i="7" s="1"/>
  <c r="K52" i="7"/>
  <c r="K65" i="7" s="1"/>
  <c r="J52" i="7"/>
  <c r="J65" i="7" s="1"/>
  <c r="I52" i="7"/>
  <c r="I65" i="7" s="1"/>
  <c r="H52" i="7"/>
  <c r="H65" i="7" s="1"/>
  <c r="G52" i="7"/>
  <c r="G65" i="7" s="1"/>
  <c r="C52" i="7"/>
  <c r="C51" i="7"/>
  <c r="C50" i="7"/>
  <c r="C49" i="7"/>
  <c r="C48" i="7"/>
  <c r="P47" i="7"/>
  <c r="P60" i="7" s="1"/>
  <c r="O47" i="7"/>
  <c r="O60" i="7" s="1"/>
  <c r="N47" i="7"/>
  <c r="N60" i="7" s="1"/>
  <c r="M47" i="7"/>
  <c r="M60" i="7" s="1"/>
  <c r="L47" i="7"/>
  <c r="L60" i="7" s="1"/>
  <c r="K47" i="7"/>
  <c r="K60" i="7" s="1"/>
  <c r="J47" i="7"/>
  <c r="J60" i="7" s="1"/>
  <c r="I47" i="7"/>
  <c r="I60" i="7" s="1"/>
  <c r="H47" i="7"/>
  <c r="H60" i="7" s="1"/>
  <c r="G47" i="7"/>
  <c r="G60" i="7" s="1"/>
  <c r="P40" i="7"/>
  <c r="O40" i="7"/>
  <c r="N40" i="7"/>
  <c r="M40" i="7"/>
  <c r="L40" i="7"/>
  <c r="K40" i="7"/>
  <c r="J40" i="7"/>
  <c r="I40" i="7"/>
  <c r="H40" i="7"/>
  <c r="G40" i="7"/>
  <c r="E40" i="7"/>
  <c r="D40" i="7"/>
  <c r="C40" i="7"/>
  <c r="P39" i="7"/>
  <c r="O39" i="7"/>
  <c r="N39" i="7"/>
  <c r="M39" i="7"/>
  <c r="L39" i="7"/>
  <c r="K39" i="7"/>
  <c r="J39" i="7"/>
  <c r="I39" i="7"/>
  <c r="H39" i="7"/>
  <c r="G39" i="7"/>
  <c r="E39" i="7"/>
  <c r="D39" i="7"/>
  <c r="C39" i="7"/>
  <c r="P38" i="7"/>
  <c r="O38" i="7"/>
  <c r="N38" i="7"/>
  <c r="M38" i="7"/>
  <c r="L38" i="7"/>
  <c r="K38" i="7"/>
  <c r="J38" i="7"/>
  <c r="I38" i="7"/>
  <c r="H38" i="7"/>
  <c r="G38" i="7"/>
  <c r="E38" i="7"/>
  <c r="D38" i="7"/>
  <c r="C38" i="7"/>
  <c r="P37" i="7"/>
  <c r="O37" i="7"/>
  <c r="N37" i="7"/>
  <c r="M37" i="7"/>
  <c r="L37" i="7"/>
  <c r="K37" i="7"/>
  <c r="J37" i="7"/>
  <c r="I37" i="7"/>
  <c r="H37" i="7"/>
  <c r="G37" i="7"/>
  <c r="E37" i="7"/>
  <c r="D37" i="7"/>
  <c r="C37" i="7"/>
  <c r="P36" i="7"/>
  <c r="O36" i="7"/>
  <c r="N36" i="7"/>
  <c r="M36" i="7"/>
  <c r="L36" i="7"/>
  <c r="K36" i="7"/>
  <c r="J36" i="7"/>
  <c r="I36" i="7"/>
  <c r="H36" i="7"/>
  <c r="G36" i="7"/>
  <c r="E36" i="7"/>
  <c r="D36" i="7"/>
  <c r="C36" i="7"/>
  <c r="P35" i="7"/>
  <c r="O35" i="7"/>
  <c r="N35" i="7"/>
  <c r="M35" i="7"/>
  <c r="L35" i="7"/>
  <c r="K35" i="7"/>
  <c r="J35" i="7"/>
  <c r="I35" i="7"/>
  <c r="H35" i="7"/>
  <c r="G35" i="7"/>
  <c r="E35" i="7"/>
  <c r="D35" i="7"/>
  <c r="C35" i="7"/>
  <c r="P34" i="7"/>
  <c r="O34" i="7"/>
  <c r="N34" i="7"/>
  <c r="M34" i="7"/>
  <c r="L34" i="7"/>
  <c r="K34" i="7"/>
  <c r="J34" i="7"/>
  <c r="I34" i="7"/>
  <c r="H34" i="7"/>
  <c r="G34" i="7"/>
  <c r="E34" i="7"/>
  <c r="D34" i="7"/>
  <c r="C34" i="7"/>
  <c r="P33" i="7"/>
  <c r="O33" i="7"/>
  <c r="N33" i="7"/>
  <c r="M33" i="7"/>
  <c r="L33" i="7"/>
  <c r="K33" i="7"/>
  <c r="J33" i="7"/>
  <c r="I33" i="7"/>
  <c r="H33" i="7"/>
  <c r="G33" i="7"/>
  <c r="E33" i="7"/>
  <c r="D33" i="7"/>
  <c r="C33" i="7"/>
  <c r="P32" i="7"/>
  <c r="O32" i="7"/>
  <c r="N32" i="7"/>
  <c r="M32" i="7"/>
  <c r="L32" i="7"/>
  <c r="K32" i="7"/>
  <c r="J32" i="7"/>
  <c r="I32" i="7"/>
  <c r="H32" i="7"/>
  <c r="G32" i="7"/>
  <c r="E32" i="7"/>
  <c r="D32" i="7"/>
  <c r="C32" i="7"/>
  <c r="P31" i="7"/>
  <c r="O31" i="7"/>
  <c r="N31" i="7"/>
  <c r="M31" i="7"/>
  <c r="L31" i="7"/>
  <c r="K31" i="7"/>
  <c r="J31" i="7"/>
  <c r="I31" i="7"/>
  <c r="H31" i="7"/>
  <c r="G31" i="7"/>
  <c r="E31" i="7"/>
  <c r="D31" i="7"/>
  <c r="C31" i="7"/>
  <c r="P30" i="7"/>
  <c r="O30" i="7"/>
  <c r="N30" i="7"/>
  <c r="M30" i="7"/>
  <c r="L30" i="7"/>
  <c r="K30" i="7"/>
  <c r="J30" i="7"/>
  <c r="I30" i="7"/>
  <c r="H30" i="7"/>
  <c r="G30" i="7"/>
  <c r="E30" i="7"/>
  <c r="D30" i="7"/>
  <c r="C30" i="7"/>
  <c r="P29" i="7"/>
  <c r="O29" i="7"/>
  <c r="N29" i="7"/>
  <c r="M29" i="7"/>
  <c r="L29" i="7"/>
  <c r="K29" i="7"/>
  <c r="J29" i="7"/>
  <c r="I29" i="7"/>
  <c r="H29" i="7"/>
  <c r="G29" i="7"/>
  <c r="E29" i="7"/>
  <c r="D29" i="7"/>
  <c r="C29" i="7"/>
  <c r="U28" i="7"/>
  <c r="M204" i="7" s="1"/>
  <c r="M217" i="7" s="1"/>
  <c r="U27" i="7"/>
  <c r="U26" i="7"/>
  <c r="M202" i="7" s="1"/>
  <c r="M215" i="7" s="1"/>
  <c r="U25" i="7"/>
  <c r="U24" i="7"/>
  <c r="M200" i="7" s="1"/>
  <c r="M213" i="7" s="1"/>
  <c r="U23" i="7"/>
  <c r="U22" i="7"/>
  <c r="M198" i="7" s="1"/>
  <c r="M211" i="7" s="1"/>
  <c r="U21" i="7"/>
  <c r="U20" i="7"/>
  <c r="M196" i="7" s="1"/>
  <c r="M209" i="7" s="1"/>
  <c r="U19" i="7"/>
  <c r="U18" i="7"/>
  <c r="E18" i="7"/>
  <c r="U17" i="7"/>
  <c r="T12" i="7"/>
  <c r="T8" i="7"/>
  <c r="T16" i="7" s="1"/>
  <c r="T6" i="7"/>
  <c r="M163" i="7" s="1"/>
  <c r="T4" i="7"/>
  <c r="C217" i="5"/>
  <c r="C216" i="5"/>
  <c r="C215" i="5"/>
  <c r="C214" i="5"/>
  <c r="C213" i="5"/>
  <c r="C212" i="5"/>
  <c r="C211" i="5"/>
  <c r="C210" i="5"/>
  <c r="C209" i="5"/>
  <c r="C208" i="5"/>
  <c r="C207" i="5"/>
  <c r="C206" i="5"/>
  <c r="C204" i="5"/>
  <c r="C203" i="5"/>
  <c r="C202" i="5"/>
  <c r="C201" i="5"/>
  <c r="C200" i="5"/>
  <c r="C199" i="5"/>
  <c r="C198" i="5"/>
  <c r="C197" i="5"/>
  <c r="C196" i="5"/>
  <c r="C195" i="5"/>
  <c r="C194" i="5"/>
  <c r="C193" i="5"/>
  <c r="C188" i="5"/>
  <c r="C187" i="5"/>
  <c r="C186" i="5"/>
  <c r="C185" i="5"/>
  <c r="C184" i="5"/>
  <c r="C183" i="5"/>
  <c r="C182" i="5"/>
  <c r="C181" i="5"/>
  <c r="C180" i="5"/>
  <c r="C179" i="5"/>
  <c r="C178" i="5"/>
  <c r="C177" i="5"/>
  <c r="P175" i="5"/>
  <c r="P188" i="5" s="1"/>
  <c r="O175" i="5"/>
  <c r="O188" i="5" s="1"/>
  <c r="N175" i="5"/>
  <c r="N188" i="5" s="1"/>
  <c r="M175" i="5"/>
  <c r="M188" i="5" s="1"/>
  <c r="L175" i="5"/>
  <c r="L188" i="5" s="1"/>
  <c r="K175" i="5"/>
  <c r="K188" i="5" s="1"/>
  <c r="J175" i="5"/>
  <c r="J188" i="5" s="1"/>
  <c r="I175" i="5"/>
  <c r="I188" i="5" s="1"/>
  <c r="H175" i="5"/>
  <c r="H188" i="5" s="1"/>
  <c r="G175" i="5"/>
  <c r="G188" i="5" s="1"/>
  <c r="C175" i="5"/>
  <c r="P174" i="5"/>
  <c r="P187" i="5" s="1"/>
  <c r="O174" i="5"/>
  <c r="O187" i="5" s="1"/>
  <c r="N174" i="5"/>
  <c r="N187" i="5" s="1"/>
  <c r="M174" i="5"/>
  <c r="M187" i="5" s="1"/>
  <c r="L174" i="5"/>
  <c r="L187" i="5" s="1"/>
  <c r="K174" i="5"/>
  <c r="K187" i="5" s="1"/>
  <c r="J174" i="5"/>
  <c r="J187" i="5" s="1"/>
  <c r="I174" i="5"/>
  <c r="I187" i="5" s="1"/>
  <c r="H174" i="5"/>
  <c r="H187" i="5" s="1"/>
  <c r="G174" i="5"/>
  <c r="G187" i="5" s="1"/>
  <c r="C174" i="5"/>
  <c r="P173" i="5"/>
  <c r="P186" i="5" s="1"/>
  <c r="O173" i="5"/>
  <c r="O186" i="5" s="1"/>
  <c r="N173" i="5"/>
  <c r="N186" i="5" s="1"/>
  <c r="M173" i="5"/>
  <c r="M186" i="5" s="1"/>
  <c r="L173" i="5"/>
  <c r="L186" i="5" s="1"/>
  <c r="K173" i="5"/>
  <c r="K186" i="5" s="1"/>
  <c r="J173" i="5"/>
  <c r="J186" i="5" s="1"/>
  <c r="I173" i="5"/>
  <c r="I186" i="5" s="1"/>
  <c r="H173" i="5"/>
  <c r="H186" i="5" s="1"/>
  <c r="G173" i="5"/>
  <c r="G186" i="5" s="1"/>
  <c r="C173" i="5"/>
  <c r="P172" i="5"/>
  <c r="P185" i="5" s="1"/>
  <c r="O172" i="5"/>
  <c r="O185" i="5" s="1"/>
  <c r="N172" i="5"/>
  <c r="N185" i="5" s="1"/>
  <c r="M172" i="5"/>
  <c r="M185" i="5" s="1"/>
  <c r="L172" i="5"/>
  <c r="L185" i="5" s="1"/>
  <c r="K172" i="5"/>
  <c r="K185" i="5" s="1"/>
  <c r="J172" i="5"/>
  <c r="J185" i="5" s="1"/>
  <c r="I172" i="5"/>
  <c r="I185" i="5" s="1"/>
  <c r="H172" i="5"/>
  <c r="H185" i="5" s="1"/>
  <c r="G172" i="5"/>
  <c r="G185" i="5" s="1"/>
  <c r="C172" i="5"/>
  <c r="P171" i="5"/>
  <c r="P184" i="5" s="1"/>
  <c r="O171" i="5"/>
  <c r="O184" i="5" s="1"/>
  <c r="N171" i="5"/>
  <c r="N184" i="5" s="1"/>
  <c r="M171" i="5"/>
  <c r="M184" i="5" s="1"/>
  <c r="L171" i="5"/>
  <c r="L184" i="5" s="1"/>
  <c r="K171" i="5"/>
  <c r="K184" i="5" s="1"/>
  <c r="J171" i="5"/>
  <c r="J184" i="5" s="1"/>
  <c r="I171" i="5"/>
  <c r="I184" i="5" s="1"/>
  <c r="H171" i="5"/>
  <c r="H184" i="5" s="1"/>
  <c r="G171" i="5"/>
  <c r="G184" i="5" s="1"/>
  <c r="C171" i="5"/>
  <c r="P170" i="5"/>
  <c r="P183" i="5" s="1"/>
  <c r="O170" i="5"/>
  <c r="O183" i="5" s="1"/>
  <c r="N170" i="5"/>
  <c r="N183" i="5" s="1"/>
  <c r="M170" i="5"/>
  <c r="M183" i="5" s="1"/>
  <c r="L170" i="5"/>
  <c r="L183" i="5" s="1"/>
  <c r="K170" i="5"/>
  <c r="K183" i="5" s="1"/>
  <c r="J170" i="5"/>
  <c r="J183" i="5" s="1"/>
  <c r="I170" i="5"/>
  <c r="I183" i="5" s="1"/>
  <c r="H170" i="5"/>
  <c r="H183" i="5" s="1"/>
  <c r="G170" i="5"/>
  <c r="G183" i="5" s="1"/>
  <c r="C170" i="5"/>
  <c r="P169" i="5"/>
  <c r="P182" i="5" s="1"/>
  <c r="O169" i="5"/>
  <c r="O182" i="5" s="1"/>
  <c r="N169" i="5"/>
  <c r="N182" i="5" s="1"/>
  <c r="M169" i="5"/>
  <c r="M182" i="5" s="1"/>
  <c r="L169" i="5"/>
  <c r="L182" i="5" s="1"/>
  <c r="K169" i="5"/>
  <c r="K182" i="5" s="1"/>
  <c r="J169" i="5"/>
  <c r="J182" i="5" s="1"/>
  <c r="I169" i="5"/>
  <c r="I182" i="5" s="1"/>
  <c r="H169" i="5"/>
  <c r="H182" i="5" s="1"/>
  <c r="G169" i="5"/>
  <c r="G182" i="5" s="1"/>
  <c r="C169" i="5"/>
  <c r="P168" i="5"/>
  <c r="P181" i="5" s="1"/>
  <c r="O168" i="5"/>
  <c r="O181" i="5" s="1"/>
  <c r="N168" i="5"/>
  <c r="N181" i="5" s="1"/>
  <c r="M168" i="5"/>
  <c r="M181" i="5" s="1"/>
  <c r="L168" i="5"/>
  <c r="L181" i="5" s="1"/>
  <c r="K168" i="5"/>
  <c r="K181" i="5" s="1"/>
  <c r="J168" i="5"/>
  <c r="J181" i="5" s="1"/>
  <c r="I168" i="5"/>
  <c r="I181" i="5" s="1"/>
  <c r="H168" i="5"/>
  <c r="H181" i="5" s="1"/>
  <c r="G168" i="5"/>
  <c r="G181" i="5" s="1"/>
  <c r="C168" i="5"/>
  <c r="P167" i="5"/>
  <c r="P180" i="5" s="1"/>
  <c r="O167" i="5"/>
  <c r="O180" i="5" s="1"/>
  <c r="N167" i="5"/>
  <c r="N180" i="5" s="1"/>
  <c r="M167" i="5"/>
  <c r="M180" i="5" s="1"/>
  <c r="L167" i="5"/>
  <c r="L180" i="5" s="1"/>
  <c r="K167" i="5"/>
  <c r="K180" i="5" s="1"/>
  <c r="J167" i="5"/>
  <c r="J180" i="5" s="1"/>
  <c r="I167" i="5"/>
  <c r="I180" i="5" s="1"/>
  <c r="H167" i="5"/>
  <c r="H180" i="5" s="1"/>
  <c r="G167" i="5"/>
  <c r="G180" i="5" s="1"/>
  <c r="C167" i="5"/>
  <c r="P166" i="5"/>
  <c r="P179" i="5" s="1"/>
  <c r="O166" i="5"/>
  <c r="O179" i="5" s="1"/>
  <c r="N166" i="5"/>
  <c r="N179" i="5" s="1"/>
  <c r="M166" i="5"/>
  <c r="M179" i="5" s="1"/>
  <c r="L166" i="5"/>
  <c r="L179" i="5" s="1"/>
  <c r="K166" i="5"/>
  <c r="K179" i="5" s="1"/>
  <c r="J166" i="5"/>
  <c r="J179" i="5" s="1"/>
  <c r="I166" i="5"/>
  <c r="I179" i="5" s="1"/>
  <c r="H166" i="5"/>
  <c r="H179" i="5" s="1"/>
  <c r="G166" i="5"/>
  <c r="G179" i="5" s="1"/>
  <c r="C166" i="5"/>
  <c r="P165" i="5"/>
  <c r="P178" i="5" s="1"/>
  <c r="O165" i="5"/>
  <c r="O178" i="5" s="1"/>
  <c r="N165" i="5"/>
  <c r="N178" i="5" s="1"/>
  <c r="M165" i="5"/>
  <c r="M178" i="5" s="1"/>
  <c r="L165" i="5"/>
  <c r="L178" i="5" s="1"/>
  <c r="K165" i="5"/>
  <c r="K178" i="5" s="1"/>
  <c r="J165" i="5"/>
  <c r="J178" i="5" s="1"/>
  <c r="I165" i="5"/>
  <c r="I178" i="5" s="1"/>
  <c r="H165" i="5"/>
  <c r="H178" i="5" s="1"/>
  <c r="G165" i="5"/>
  <c r="G178" i="5" s="1"/>
  <c r="C165" i="5"/>
  <c r="P164" i="5"/>
  <c r="P177" i="5" s="1"/>
  <c r="O164" i="5"/>
  <c r="O177" i="5" s="1"/>
  <c r="N164" i="5"/>
  <c r="N177" i="5" s="1"/>
  <c r="M164" i="5"/>
  <c r="M177" i="5" s="1"/>
  <c r="L164" i="5"/>
  <c r="L177" i="5" s="1"/>
  <c r="C164" i="5"/>
  <c r="P163" i="5"/>
  <c r="O163" i="5"/>
  <c r="O176" i="5" s="1"/>
  <c r="N163" i="5"/>
  <c r="N176" i="5" s="1"/>
  <c r="M163" i="5"/>
  <c r="M176" i="5" s="1"/>
  <c r="L163" i="5"/>
  <c r="L176" i="5" s="1"/>
  <c r="C159" i="5"/>
  <c r="C158" i="5"/>
  <c r="C157" i="5"/>
  <c r="C156" i="5"/>
  <c r="C155" i="5"/>
  <c r="C154" i="5"/>
  <c r="C153" i="5"/>
  <c r="C152" i="5"/>
  <c r="C151" i="5"/>
  <c r="C150" i="5"/>
  <c r="C149" i="5"/>
  <c r="C148" i="5"/>
  <c r="P146" i="5"/>
  <c r="P159" i="5" s="1"/>
  <c r="O146" i="5"/>
  <c r="O159" i="5" s="1"/>
  <c r="N146" i="5"/>
  <c r="N159" i="5" s="1"/>
  <c r="M146" i="5"/>
  <c r="M159" i="5" s="1"/>
  <c r="L146" i="5"/>
  <c r="L159" i="5" s="1"/>
  <c r="K146" i="5"/>
  <c r="K159" i="5" s="1"/>
  <c r="J146" i="5"/>
  <c r="J159" i="5" s="1"/>
  <c r="I146" i="5"/>
  <c r="I159" i="5" s="1"/>
  <c r="H146" i="5"/>
  <c r="H159" i="5" s="1"/>
  <c r="G146" i="5"/>
  <c r="G159" i="5" s="1"/>
  <c r="C146" i="5"/>
  <c r="P145" i="5"/>
  <c r="P158" i="5" s="1"/>
  <c r="O145" i="5"/>
  <c r="O158" i="5" s="1"/>
  <c r="N145" i="5"/>
  <c r="N158" i="5" s="1"/>
  <c r="M145" i="5"/>
  <c r="M158" i="5" s="1"/>
  <c r="L145" i="5"/>
  <c r="L158" i="5" s="1"/>
  <c r="K145" i="5"/>
  <c r="K158" i="5" s="1"/>
  <c r="J145" i="5"/>
  <c r="J158" i="5" s="1"/>
  <c r="I145" i="5"/>
  <c r="I158" i="5" s="1"/>
  <c r="H145" i="5"/>
  <c r="H158" i="5" s="1"/>
  <c r="G145" i="5"/>
  <c r="G158" i="5" s="1"/>
  <c r="C145" i="5"/>
  <c r="P144" i="5"/>
  <c r="P157" i="5" s="1"/>
  <c r="O144" i="5"/>
  <c r="O157" i="5" s="1"/>
  <c r="N144" i="5"/>
  <c r="N157" i="5" s="1"/>
  <c r="M144" i="5"/>
  <c r="M157" i="5" s="1"/>
  <c r="L144" i="5"/>
  <c r="L157" i="5" s="1"/>
  <c r="K144" i="5"/>
  <c r="K157" i="5" s="1"/>
  <c r="J144" i="5"/>
  <c r="J157" i="5" s="1"/>
  <c r="I144" i="5"/>
  <c r="I157" i="5" s="1"/>
  <c r="H144" i="5"/>
  <c r="H157" i="5" s="1"/>
  <c r="G144" i="5"/>
  <c r="G157" i="5" s="1"/>
  <c r="C144" i="5"/>
  <c r="P143" i="5"/>
  <c r="P156" i="5" s="1"/>
  <c r="O143" i="5"/>
  <c r="O156" i="5" s="1"/>
  <c r="N143" i="5"/>
  <c r="N156" i="5" s="1"/>
  <c r="M143" i="5"/>
  <c r="M156" i="5" s="1"/>
  <c r="L143" i="5"/>
  <c r="L156" i="5" s="1"/>
  <c r="K143" i="5"/>
  <c r="K156" i="5" s="1"/>
  <c r="J143" i="5"/>
  <c r="J156" i="5" s="1"/>
  <c r="I143" i="5"/>
  <c r="I156" i="5" s="1"/>
  <c r="H143" i="5"/>
  <c r="H156" i="5" s="1"/>
  <c r="G143" i="5"/>
  <c r="G156" i="5" s="1"/>
  <c r="C143" i="5"/>
  <c r="P142" i="5"/>
  <c r="P155" i="5" s="1"/>
  <c r="O142" i="5"/>
  <c r="O155" i="5" s="1"/>
  <c r="N142" i="5"/>
  <c r="N155" i="5" s="1"/>
  <c r="M142" i="5"/>
  <c r="M155" i="5" s="1"/>
  <c r="L142" i="5"/>
  <c r="L155" i="5" s="1"/>
  <c r="K142" i="5"/>
  <c r="K155" i="5" s="1"/>
  <c r="J142" i="5"/>
  <c r="J155" i="5" s="1"/>
  <c r="I142" i="5"/>
  <c r="I155" i="5" s="1"/>
  <c r="H142" i="5"/>
  <c r="H155" i="5" s="1"/>
  <c r="G142" i="5"/>
  <c r="G155" i="5" s="1"/>
  <c r="C142" i="5"/>
  <c r="P141" i="5"/>
  <c r="P154" i="5" s="1"/>
  <c r="O141" i="5"/>
  <c r="O154" i="5" s="1"/>
  <c r="N141" i="5"/>
  <c r="N154" i="5" s="1"/>
  <c r="M141" i="5"/>
  <c r="M154" i="5" s="1"/>
  <c r="L141" i="5"/>
  <c r="L154" i="5" s="1"/>
  <c r="K141" i="5"/>
  <c r="K154" i="5" s="1"/>
  <c r="J141" i="5"/>
  <c r="J154" i="5" s="1"/>
  <c r="I141" i="5"/>
  <c r="I154" i="5" s="1"/>
  <c r="H141" i="5"/>
  <c r="H154" i="5" s="1"/>
  <c r="G141" i="5"/>
  <c r="G154" i="5" s="1"/>
  <c r="C141" i="5"/>
  <c r="P140" i="5"/>
  <c r="P153" i="5" s="1"/>
  <c r="O140" i="5"/>
  <c r="O153" i="5" s="1"/>
  <c r="N140" i="5"/>
  <c r="N153" i="5" s="1"/>
  <c r="M140" i="5"/>
  <c r="M153" i="5" s="1"/>
  <c r="L140" i="5"/>
  <c r="L153" i="5" s="1"/>
  <c r="K140" i="5"/>
  <c r="K153" i="5" s="1"/>
  <c r="J140" i="5"/>
  <c r="J153" i="5" s="1"/>
  <c r="I140" i="5"/>
  <c r="I153" i="5" s="1"/>
  <c r="H140" i="5"/>
  <c r="H153" i="5" s="1"/>
  <c r="G140" i="5"/>
  <c r="G153" i="5" s="1"/>
  <c r="C140" i="5"/>
  <c r="P139" i="5"/>
  <c r="P152" i="5" s="1"/>
  <c r="O139" i="5"/>
  <c r="O152" i="5" s="1"/>
  <c r="N139" i="5"/>
  <c r="N152" i="5" s="1"/>
  <c r="M139" i="5"/>
  <c r="M152" i="5" s="1"/>
  <c r="L139" i="5"/>
  <c r="L152" i="5" s="1"/>
  <c r="K139" i="5"/>
  <c r="K152" i="5" s="1"/>
  <c r="J139" i="5"/>
  <c r="J152" i="5" s="1"/>
  <c r="I139" i="5"/>
  <c r="I152" i="5" s="1"/>
  <c r="H139" i="5"/>
  <c r="H152" i="5" s="1"/>
  <c r="G139" i="5"/>
  <c r="G152" i="5" s="1"/>
  <c r="C139" i="5"/>
  <c r="P138" i="5"/>
  <c r="P151" i="5" s="1"/>
  <c r="O138" i="5"/>
  <c r="O151" i="5" s="1"/>
  <c r="N138" i="5"/>
  <c r="N151" i="5" s="1"/>
  <c r="M138" i="5"/>
  <c r="M151" i="5" s="1"/>
  <c r="L138" i="5"/>
  <c r="L151" i="5" s="1"/>
  <c r="K138" i="5"/>
  <c r="K151" i="5" s="1"/>
  <c r="J138" i="5"/>
  <c r="J151" i="5" s="1"/>
  <c r="I138" i="5"/>
  <c r="I151" i="5" s="1"/>
  <c r="H138" i="5"/>
  <c r="H151" i="5" s="1"/>
  <c r="G138" i="5"/>
  <c r="G151" i="5" s="1"/>
  <c r="C138" i="5"/>
  <c r="P137" i="5"/>
  <c r="P150" i="5" s="1"/>
  <c r="O137" i="5"/>
  <c r="O150" i="5" s="1"/>
  <c r="N137" i="5"/>
  <c r="N150" i="5" s="1"/>
  <c r="M137" i="5"/>
  <c r="M150" i="5" s="1"/>
  <c r="L137" i="5"/>
  <c r="L150" i="5" s="1"/>
  <c r="K137" i="5"/>
  <c r="K150" i="5" s="1"/>
  <c r="J137" i="5"/>
  <c r="J150" i="5" s="1"/>
  <c r="I137" i="5"/>
  <c r="I150" i="5" s="1"/>
  <c r="H137" i="5"/>
  <c r="H150" i="5" s="1"/>
  <c r="G137" i="5"/>
  <c r="G150" i="5" s="1"/>
  <c r="C137" i="5"/>
  <c r="P136" i="5"/>
  <c r="P149" i="5" s="1"/>
  <c r="O136" i="5"/>
  <c r="O149" i="5" s="1"/>
  <c r="N136" i="5"/>
  <c r="N149" i="5" s="1"/>
  <c r="M136" i="5"/>
  <c r="M149" i="5" s="1"/>
  <c r="L136" i="5"/>
  <c r="L149" i="5" s="1"/>
  <c r="K136" i="5"/>
  <c r="K149" i="5" s="1"/>
  <c r="J136" i="5"/>
  <c r="J149" i="5" s="1"/>
  <c r="I136" i="5"/>
  <c r="I149" i="5" s="1"/>
  <c r="H136" i="5"/>
  <c r="H149" i="5" s="1"/>
  <c r="G136" i="5"/>
  <c r="G149" i="5" s="1"/>
  <c r="C136" i="5"/>
  <c r="P135" i="5"/>
  <c r="P148" i="5" s="1"/>
  <c r="O135" i="5"/>
  <c r="O148" i="5" s="1"/>
  <c r="N135" i="5"/>
  <c r="N148" i="5" s="1"/>
  <c r="M135" i="5"/>
  <c r="M148" i="5" s="1"/>
  <c r="L135" i="5"/>
  <c r="L148" i="5" s="1"/>
  <c r="C135" i="5"/>
  <c r="P134" i="5"/>
  <c r="P147" i="5" s="1"/>
  <c r="O134" i="5"/>
  <c r="O147" i="5" s="1"/>
  <c r="N134" i="5"/>
  <c r="N147" i="5" s="1"/>
  <c r="M134" i="5"/>
  <c r="L134" i="5"/>
  <c r="C130" i="5"/>
  <c r="C129" i="5"/>
  <c r="C128" i="5"/>
  <c r="C127" i="5"/>
  <c r="C126" i="5"/>
  <c r="C125" i="5"/>
  <c r="C124" i="5"/>
  <c r="C123" i="5"/>
  <c r="C122" i="5"/>
  <c r="C121" i="5"/>
  <c r="C120" i="5"/>
  <c r="C119" i="5"/>
  <c r="P117" i="5"/>
  <c r="P130" i="5" s="1"/>
  <c r="O117" i="5"/>
  <c r="O130" i="5" s="1"/>
  <c r="N117" i="5"/>
  <c r="N130" i="5" s="1"/>
  <c r="M117" i="5"/>
  <c r="M130" i="5" s="1"/>
  <c r="L117" i="5"/>
  <c r="L130" i="5" s="1"/>
  <c r="K117" i="5"/>
  <c r="K130" i="5" s="1"/>
  <c r="J117" i="5"/>
  <c r="J130" i="5" s="1"/>
  <c r="I117" i="5"/>
  <c r="I130" i="5" s="1"/>
  <c r="H117" i="5"/>
  <c r="H130" i="5" s="1"/>
  <c r="G117" i="5"/>
  <c r="G130" i="5" s="1"/>
  <c r="C117" i="5"/>
  <c r="P116" i="5"/>
  <c r="P129" i="5" s="1"/>
  <c r="O116" i="5"/>
  <c r="O129" i="5" s="1"/>
  <c r="N116" i="5"/>
  <c r="N129" i="5" s="1"/>
  <c r="M116" i="5"/>
  <c r="M129" i="5" s="1"/>
  <c r="L116" i="5"/>
  <c r="L129" i="5" s="1"/>
  <c r="K116" i="5"/>
  <c r="K129" i="5" s="1"/>
  <c r="J116" i="5"/>
  <c r="J129" i="5" s="1"/>
  <c r="I116" i="5"/>
  <c r="I129" i="5" s="1"/>
  <c r="H116" i="5"/>
  <c r="H129" i="5" s="1"/>
  <c r="G116" i="5"/>
  <c r="G129" i="5" s="1"/>
  <c r="C116" i="5"/>
  <c r="P115" i="5"/>
  <c r="P128" i="5" s="1"/>
  <c r="O115" i="5"/>
  <c r="O128" i="5" s="1"/>
  <c r="N115" i="5"/>
  <c r="N128" i="5" s="1"/>
  <c r="M115" i="5"/>
  <c r="M128" i="5" s="1"/>
  <c r="L115" i="5"/>
  <c r="L128" i="5" s="1"/>
  <c r="K115" i="5"/>
  <c r="K128" i="5" s="1"/>
  <c r="J115" i="5"/>
  <c r="J128" i="5" s="1"/>
  <c r="I115" i="5"/>
  <c r="I128" i="5" s="1"/>
  <c r="H115" i="5"/>
  <c r="H128" i="5" s="1"/>
  <c r="G115" i="5"/>
  <c r="G128" i="5" s="1"/>
  <c r="C115" i="5"/>
  <c r="P114" i="5"/>
  <c r="P127" i="5" s="1"/>
  <c r="O114" i="5"/>
  <c r="O127" i="5" s="1"/>
  <c r="N114" i="5"/>
  <c r="N127" i="5" s="1"/>
  <c r="M114" i="5"/>
  <c r="M127" i="5" s="1"/>
  <c r="L114" i="5"/>
  <c r="L127" i="5" s="1"/>
  <c r="K114" i="5"/>
  <c r="K127" i="5" s="1"/>
  <c r="J114" i="5"/>
  <c r="J127" i="5" s="1"/>
  <c r="I114" i="5"/>
  <c r="I127" i="5" s="1"/>
  <c r="H114" i="5"/>
  <c r="H127" i="5" s="1"/>
  <c r="G114" i="5"/>
  <c r="G127" i="5" s="1"/>
  <c r="C114" i="5"/>
  <c r="P113" i="5"/>
  <c r="P126" i="5" s="1"/>
  <c r="O113" i="5"/>
  <c r="O126" i="5" s="1"/>
  <c r="N113" i="5"/>
  <c r="N126" i="5" s="1"/>
  <c r="M113" i="5"/>
  <c r="M126" i="5" s="1"/>
  <c r="L113" i="5"/>
  <c r="L126" i="5" s="1"/>
  <c r="K113" i="5"/>
  <c r="K126" i="5" s="1"/>
  <c r="J113" i="5"/>
  <c r="J126" i="5" s="1"/>
  <c r="I113" i="5"/>
  <c r="I126" i="5" s="1"/>
  <c r="H113" i="5"/>
  <c r="H126" i="5" s="1"/>
  <c r="G113" i="5"/>
  <c r="G126" i="5" s="1"/>
  <c r="C113" i="5"/>
  <c r="P112" i="5"/>
  <c r="P125" i="5" s="1"/>
  <c r="O112" i="5"/>
  <c r="O125" i="5" s="1"/>
  <c r="N112" i="5"/>
  <c r="N125" i="5" s="1"/>
  <c r="M112" i="5"/>
  <c r="M125" i="5" s="1"/>
  <c r="L112" i="5"/>
  <c r="L125" i="5" s="1"/>
  <c r="K112" i="5"/>
  <c r="K125" i="5" s="1"/>
  <c r="J112" i="5"/>
  <c r="J125" i="5" s="1"/>
  <c r="I112" i="5"/>
  <c r="I125" i="5" s="1"/>
  <c r="H112" i="5"/>
  <c r="H125" i="5" s="1"/>
  <c r="G112" i="5"/>
  <c r="G125" i="5" s="1"/>
  <c r="C112" i="5"/>
  <c r="P111" i="5"/>
  <c r="P124" i="5" s="1"/>
  <c r="O111" i="5"/>
  <c r="O124" i="5" s="1"/>
  <c r="N111" i="5"/>
  <c r="N124" i="5" s="1"/>
  <c r="M111" i="5"/>
  <c r="M124" i="5" s="1"/>
  <c r="L111" i="5"/>
  <c r="L124" i="5" s="1"/>
  <c r="K111" i="5"/>
  <c r="K124" i="5" s="1"/>
  <c r="J111" i="5"/>
  <c r="J124" i="5" s="1"/>
  <c r="I111" i="5"/>
  <c r="I124" i="5" s="1"/>
  <c r="H111" i="5"/>
  <c r="H124" i="5" s="1"/>
  <c r="G111" i="5"/>
  <c r="G124" i="5" s="1"/>
  <c r="C111" i="5"/>
  <c r="P110" i="5"/>
  <c r="P123" i="5" s="1"/>
  <c r="O110" i="5"/>
  <c r="O123" i="5" s="1"/>
  <c r="N110" i="5"/>
  <c r="N123" i="5" s="1"/>
  <c r="M110" i="5"/>
  <c r="M123" i="5" s="1"/>
  <c r="L110" i="5"/>
  <c r="L123" i="5" s="1"/>
  <c r="K110" i="5"/>
  <c r="K123" i="5" s="1"/>
  <c r="J110" i="5"/>
  <c r="J123" i="5" s="1"/>
  <c r="I110" i="5"/>
  <c r="I123" i="5" s="1"/>
  <c r="H110" i="5"/>
  <c r="H123" i="5" s="1"/>
  <c r="G110" i="5"/>
  <c r="G123" i="5" s="1"/>
  <c r="C110" i="5"/>
  <c r="P109" i="5"/>
  <c r="P122" i="5" s="1"/>
  <c r="O109" i="5"/>
  <c r="O122" i="5" s="1"/>
  <c r="N109" i="5"/>
  <c r="N122" i="5" s="1"/>
  <c r="M109" i="5"/>
  <c r="M122" i="5" s="1"/>
  <c r="L109" i="5"/>
  <c r="L122" i="5" s="1"/>
  <c r="K109" i="5"/>
  <c r="K122" i="5" s="1"/>
  <c r="J109" i="5"/>
  <c r="J122" i="5" s="1"/>
  <c r="I109" i="5"/>
  <c r="I122" i="5" s="1"/>
  <c r="H109" i="5"/>
  <c r="H122" i="5" s="1"/>
  <c r="G109" i="5"/>
  <c r="G122" i="5" s="1"/>
  <c r="C109" i="5"/>
  <c r="P108" i="5"/>
  <c r="P121" i="5" s="1"/>
  <c r="O108" i="5"/>
  <c r="O121" i="5" s="1"/>
  <c r="N108" i="5"/>
  <c r="N121" i="5" s="1"/>
  <c r="M108" i="5"/>
  <c r="M121" i="5" s="1"/>
  <c r="L108" i="5"/>
  <c r="L121" i="5" s="1"/>
  <c r="K108" i="5"/>
  <c r="K121" i="5" s="1"/>
  <c r="J108" i="5"/>
  <c r="J121" i="5" s="1"/>
  <c r="I108" i="5"/>
  <c r="I121" i="5" s="1"/>
  <c r="H108" i="5"/>
  <c r="H121" i="5" s="1"/>
  <c r="G108" i="5"/>
  <c r="G121" i="5" s="1"/>
  <c r="C108" i="5"/>
  <c r="P107" i="5"/>
  <c r="P120" i="5" s="1"/>
  <c r="O107" i="5"/>
  <c r="O120" i="5" s="1"/>
  <c r="N107" i="5"/>
  <c r="N120" i="5" s="1"/>
  <c r="M107" i="5"/>
  <c r="M120" i="5" s="1"/>
  <c r="L107" i="5"/>
  <c r="L120" i="5" s="1"/>
  <c r="K107" i="5"/>
  <c r="K120" i="5" s="1"/>
  <c r="J107" i="5"/>
  <c r="J120" i="5" s="1"/>
  <c r="I107" i="5"/>
  <c r="I120" i="5" s="1"/>
  <c r="H107" i="5"/>
  <c r="H120" i="5" s="1"/>
  <c r="G107" i="5"/>
  <c r="G120" i="5" s="1"/>
  <c r="C107" i="5"/>
  <c r="P106" i="5"/>
  <c r="P119" i="5" s="1"/>
  <c r="O106" i="5"/>
  <c r="O119" i="5" s="1"/>
  <c r="N106" i="5"/>
  <c r="N119" i="5" s="1"/>
  <c r="M106" i="5"/>
  <c r="M119" i="5" s="1"/>
  <c r="L106" i="5"/>
  <c r="L119" i="5" s="1"/>
  <c r="C106" i="5"/>
  <c r="P105" i="5"/>
  <c r="O105" i="5"/>
  <c r="O118" i="5" s="1"/>
  <c r="N105" i="5"/>
  <c r="N118" i="5" s="1"/>
  <c r="M105" i="5"/>
  <c r="M118" i="5" s="1"/>
  <c r="L105" i="5"/>
  <c r="C101" i="5"/>
  <c r="C100" i="5"/>
  <c r="M99" i="5"/>
  <c r="C99" i="5"/>
  <c r="P98" i="5"/>
  <c r="C98" i="5"/>
  <c r="C97" i="5"/>
  <c r="C96" i="5"/>
  <c r="C95" i="5"/>
  <c r="C94" i="5"/>
  <c r="C93" i="5"/>
  <c r="C92" i="5"/>
  <c r="C91" i="5"/>
  <c r="C90" i="5"/>
  <c r="L89" i="5"/>
  <c r="P88" i="5"/>
  <c r="P101" i="5" s="1"/>
  <c r="O88" i="5"/>
  <c r="O101" i="5" s="1"/>
  <c r="N88" i="5"/>
  <c r="N101" i="5" s="1"/>
  <c r="M88" i="5"/>
  <c r="M101" i="5" s="1"/>
  <c r="L88" i="5"/>
  <c r="L101" i="5" s="1"/>
  <c r="K88" i="5"/>
  <c r="K101" i="5" s="1"/>
  <c r="J88" i="5"/>
  <c r="J101" i="5" s="1"/>
  <c r="I88" i="5"/>
  <c r="I101" i="5" s="1"/>
  <c r="H88" i="5"/>
  <c r="H101" i="5" s="1"/>
  <c r="G88" i="5"/>
  <c r="G101" i="5" s="1"/>
  <c r="C88" i="5"/>
  <c r="P87" i="5"/>
  <c r="P100" i="5" s="1"/>
  <c r="O87" i="5"/>
  <c r="O100" i="5" s="1"/>
  <c r="N87" i="5"/>
  <c r="N100" i="5" s="1"/>
  <c r="M87" i="5"/>
  <c r="M100" i="5" s="1"/>
  <c r="L87" i="5"/>
  <c r="L100" i="5" s="1"/>
  <c r="K87" i="5"/>
  <c r="K100" i="5" s="1"/>
  <c r="J87" i="5"/>
  <c r="J100" i="5" s="1"/>
  <c r="I87" i="5"/>
  <c r="I100" i="5" s="1"/>
  <c r="H87" i="5"/>
  <c r="H100" i="5" s="1"/>
  <c r="G87" i="5"/>
  <c r="G100" i="5" s="1"/>
  <c r="C87" i="5"/>
  <c r="P86" i="5"/>
  <c r="P99" i="5" s="1"/>
  <c r="O86" i="5"/>
  <c r="O99" i="5" s="1"/>
  <c r="N86" i="5"/>
  <c r="N99" i="5" s="1"/>
  <c r="M86" i="5"/>
  <c r="L86" i="5"/>
  <c r="L99" i="5" s="1"/>
  <c r="K86" i="5"/>
  <c r="K99" i="5" s="1"/>
  <c r="J86" i="5"/>
  <c r="J99" i="5" s="1"/>
  <c r="I86" i="5"/>
  <c r="I99" i="5" s="1"/>
  <c r="H86" i="5"/>
  <c r="H99" i="5" s="1"/>
  <c r="G86" i="5"/>
  <c r="G99" i="5" s="1"/>
  <c r="C86" i="5"/>
  <c r="P85" i="5"/>
  <c r="O85" i="5"/>
  <c r="O98" i="5" s="1"/>
  <c r="N85" i="5"/>
  <c r="N98" i="5" s="1"/>
  <c r="M85" i="5"/>
  <c r="M98" i="5" s="1"/>
  <c r="L85" i="5"/>
  <c r="L98" i="5" s="1"/>
  <c r="K85" i="5"/>
  <c r="K98" i="5" s="1"/>
  <c r="J85" i="5"/>
  <c r="J98" i="5" s="1"/>
  <c r="I85" i="5"/>
  <c r="I98" i="5" s="1"/>
  <c r="H85" i="5"/>
  <c r="H98" i="5" s="1"/>
  <c r="G85" i="5"/>
  <c r="G98" i="5" s="1"/>
  <c r="C85" i="5"/>
  <c r="P84" i="5"/>
  <c r="P97" i="5" s="1"/>
  <c r="O84" i="5"/>
  <c r="O97" i="5" s="1"/>
  <c r="N84" i="5"/>
  <c r="N97" i="5" s="1"/>
  <c r="M84" i="5"/>
  <c r="M97" i="5" s="1"/>
  <c r="L84" i="5"/>
  <c r="L97" i="5" s="1"/>
  <c r="K84" i="5"/>
  <c r="K97" i="5" s="1"/>
  <c r="J84" i="5"/>
  <c r="J97" i="5" s="1"/>
  <c r="I84" i="5"/>
  <c r="I97" i="5" s="1"/>
  <c r="H84" i="5"/>
  <c r="H97" i="5" s="1"/>
  <c r="G84" i="5"/>
  <c r="G97" i="5" s="1"/>
  <c r="C84" i="5"/>
  <c r="P83" i="5"/>
  <c r="P96" i="5" s="1"/>
  <c r="O83" i="5"/>
  <c r="O96" i="5" s="1"/>
  <c r="N83" i="5"/>
  <c r="N96" i="5" s="1"/>
  <c r="M83" i="5"/>
  <c r="M96" i="5" s="1"/>
  <c r="L83" i="5"/>
  <c r="L96" i="5" s="1"/>
  <c r="K83" i="5"/>
  <c r="K96" i="5" s="1"/>
  <c r="J83" i="5"/>
  <c r="J96" i="5" s="1"/>
  <c r="I83" i="5"/>
  <c r="I96" i="5" s="1"/>
  <c r="H83" i="5"/>
  <c r="H96" i="5" s="1"/>
  <c r="G83" i="5"/>
  <c r="G96" i="5" s="1"/>
  <c r="C83" i="5"/>
  <c r="P82" i="5"/>
  <c r="P95" i="5" s="1"/>
  <c r="O82" i="5"/>
  <c r="O95" i="5" s="1"/>
  <c r="N82" i="5"/>
  <c r="N95" i="5" s="1"/>
  <c r="M82" i="5"/>
  <c r="M95" i="5" s="1"/>
  <c r="L82" i="5"/>
  <c r="L95" i="5" s="1"/>
  <c r="K82" i="5"/>
  <c r="K95" i="5" s="1"/>
  <c r="J82" i="5"/>
  <c r="J95" i="5" s="1"/>
  <c r="I82" i="5"/>
  <c r="I95" i="5" s="1"/>
  <c r="H82" i="5"/>
  <c r="H95" i="5" s="1"/>
  <c r="G82" i="5"/>
  <c r="G95" i="5" s="1"/>
  <c r="C82" i="5"/>
  <c r="P81" i="5"/>
  <c r="P94" i="5" s="1"/>
  <c r="O81" i="5"/>
  <c r="O94" i="5" s="1"/>
  <c r="N81" i="5"/>
  <c r="N94" i="5" s="1"/>
  <c r="M81" i="5"/>
  <c r="M94" i="5" s="1"/>
  <c r="L81" i="5"/>
  <c r="L94" i="5" s="1"/>
  <c r="K81" i="5"/>
  <c r="K94" i="5" s="1"/>
  <c r="J81" i="5"/>
  <c r="J94" i="5" s="1"/>
  <c r="I81" i="5"/>
  <c r="I94" i="5" s="1"/>
  <c r="H81" i="5"/>
  <c r="H94" i="5" s="1"/>
  <c r="G81" i="5"/>
  <c r="G94" i="5" s="1"/>
  <c r="C81" i="5"/>
  <c r="P80" i="5"/>
  <c r="P93" i="5" s="1"/>
  <c r="O80" i="5"/>
  <c r="O93" i="5" s="1"/>
  <c r="N80" i="5"/>
  <c r="N93" i="5" s="1"/>
  <c r="M80" i="5"/>
  <c r="M93" i="5" s="1"/>
  <c r="L80" i="5"/>
  <c r="L93" i="5" s="1"/>
  <c r="K80" i="5"/>
  <c r="K93" i="5" s="1"/>
  <c r="J80" i="5"/>
  <c r="J93" i="5" s="1"/>
  <c r="I80" i="5"/>
  <c r="I93" i="5" s="1"/>
  <c r="H80" i="5"/>
  <c r="H93" i="5" s="1"/>
  <c r="G80" i="5"/>
  <c r="G93" i="5" s="1"/>
  <c r="C80" i="5"/>
  <c r="P79" i="5"/>
  <c r="P92" i="5" s="1"/>
  <c r="O79" i="5"/>
  <c r="O92" i="5" s="1"/>
  <c r="N79" i="5"/>
  <c r="N92" i="5" s="1"/>
  <c r="M79" i="5"/>
  <c r="M92" i="5" s="1"/>
  <c r="L79" i="5"/>
  <c r="L92" i="5" s="1"/>
  <c r="K79" i="5"/>
  <c r="K92" i="5" s="1"/>
  <c r="J79" i="5"/>
  <c r="J92" i="5" s="1"/>
  <c r="I79" i="5"/>
  <c r="I92" i="5" s="1"/>
  <c r="H79" i="5"/>
  <c r="H92" i="5" s="1"/>
  <c r="G79" i="5"/>
  <c r="G92" i="5" s="1"/>
  <c r="C79" i="5"/>
  <c r="P78" i="5"/>
  <c r="P91" i="5" s="1"/>
  <c r="O78" i="5"/>
  <c r="O91" i="5" s="1"/>
  <c r="N78" i="5"/>
  <c r="N91" i="5" s="1"/>
  <c r="M78" i="5"/>
  <c r="M91" i="5" s="1"/>
  <c r="L78" i="5"/>
  <c r="L91" i="5" s="1"/>
  <c r="K78" i="5"/>
  <c r="K91" i="5" s="1"/>
  <c r="J78" i="5"/>
  <c r="J91" i="5" s="1"/>
  <c r="I78" i="5"/>
  <c r="I91" i="5" s="1"/>
  <c r="H78" i="5"/>
  <c r="H91" i="5" s="1"/>
  <c r="G78" i="5"/>
  <c r="G91" i="5" s="1"/>
  <c r="C78" i="5"/>
  <c r="P77" i="5"/>
  <c r="P90" i="5" s="1"/>
  <c r="O77" i="5"/>
  <c r="O90" i="5" s="1"/>
  <c r="N77" i="5"/>
  <c r="N90" i="5" s="1"/>
  <c r="M77" i="5"/>
  <c r="M90" i="5" s="1"/>
  <c r="L77" i="5"/>
  <c r="L90" i="5" s="1"/>
  <c r="C77" i="5"/>
  <c r="P76" i="5"/>
  <c r="P89" i="5" s="1"/>
  <c r="O76" i="5"/>
  <c r="O89" i="5" s="1"/>
  <c r="N76" i="5"/>
  <c r="N89" i="5" s="1"/>
  <c r="M76" i="5"/>
  <c r="M89" i="5" s="1"/>
  <c r="L76" i="5"/>
  <c r="K76" i="5"/>
  <c r="K89" i="5" s="1"/>
  <c r="J76" i="5"/>
  <c r="J89" i="5" s="1"/>
  <c r="I76" i="5"/>
  <c r="I89" i="5" s="1"/>
  <c r="H76" i="5"/>
  <c r="H89" i="5" s="1"/>
  <c r="G76" i="5"/>
  <c r="G89" i="5" s="1"/>
  <c r="C72" i="5"/>
  <c r="C71" i="5"/>
  <c r="C70" i="5"/>
  <c r="C69" i="5"/>
  <c r="C68" i="5"/>
  <c r="C67" i="5"/>
  <c r="C66" i="5"/>
  <c r="C65" i="5"/>
  <c r="C64" i="5"/>
  <c r="C63" i="5"/>
  <c r="G62" i="5"/>
  <c r="C62" i="5"/>
  <c r="C61" i="5"/>
  <c r="P59" i="5"/>
  <c r="P72" i="5" s="1"/>
  <c r="O59" i="5"/>
  <c r="O72" i="5" s="1"/>
  <c r="N59" i="5"/>
  <c r="N72" i="5" s="1"/>
  <c r="M59" i="5"/>
  <c r="M72" i="5" s="1"/>
  <c r="L59" i="5"/>
  <c r="L72" i="5" s="1"/>
  <c r="K59" i="5"/>
  <c r="K72" i="5" s="1"/>
  <c r="J59" i="5"/>
  <c r="J72" i="5" s="1"/>
  <c r="I59" i="5"/>
  <c r="I72" i="5" s="1"/>
  <c r="H59" i="5"/>
  <c r="H72" i="5" s="1"/>
  <c r="G59" i="5"/>
  <c r="G72" i="5" s="1"/>
  <c r="C59" i="5"/>
  <c r="P58" i="5"/>
  <c r="P71" i="5" s="1"/>
  <c r="O58" i="5"/>
  <c r="O71" i="5" s="1"/>
  <c r="N58" i="5"/>
  <c r="N71" i="5" s="1"/>
  <c r="M58" i="5"/>
  <c r="M71" i="5" s="1"/>
  <c r="L58" i="5"/>
  <c r="L71" i="5" s="1"/>
  <c r="K58" i="5"/>
  <c r="K71" i="5" s="1"/>
  <c r="J58" i="5"/>
  <c r="J71" i="5" s="1"/>
  <c r="I58" i="5"/>
  <c r="I71" i="5" s="1"/>
  <c r="H58" i="5"/>
  <c r="H71" i="5" s="1"/>
  <c r="G58" i="5"/>
  <c r="G71" i="5" s="1"/>
  <c r="C58" i="5"/>
  <c r="P57" i="5"/>
  <c r="P70" i="5" s="1"/>
  <c r="O57" i="5"/>
  <c r="O70" i="5" s="1"/>
  <c r="N57" i="5"/>
  <c r="N70" i="5" s="1"/>
  <c r="M57" i="5"/>
  <c r="M70" i="5" s="1"/>
  <c r="L57" i="5"/>
  <c r="L70" i="5" s="1"/>
  <c r="K57" i="5"/>
  <c r="K70" i="5" s="1"/>
  <c r="J57" i="5"/>
  <c r="J70" i="5" s="1"/>
  <c r="I57" i="5"/>
  <c r="I70" i="5" s="1"/>
  <c r="H57" i="5"/>
  <c r="H70" i="5" s="1"/>
  <c r="G57" i="5"/>
  <c r="G70" i="5" s="1"/>
  <c r="C57" i="5"/>
  <c r="P56" i="5"/>
  <c r="P69" i="5" s="1"/>
  <c r="O56" i="5"/>
  <c r="O69" i="5" s="1"/>
  <c r="N56" i="5"/>
  <c r="N69" i="5" s="1"/>
  <c r="M56" i="5"/>
  <c r="M69" i="5" s="1"/>
  <c r="L56" i="5"/>
  <c r="L69" i="5" s="1"/>
  <c r="K56" i="5"/>
  <c r="K69" i="5" s="1"/>
  <c r="J56" i="5"/>
  <c r="J69" i="5" s="1"/>
  <c r="I56" i="5"/>
  <c r="I69" i="5" s="1"/>
  <c r="H56" i="5"/>
  <c r="H69" i="5" s="1"/>
  <c r="G56" i="5"/>
  <c r="G69" i="5" s="1"/>
  <c r="C56" i="5"/>
  <c r="P55" i="5"/>
  <c r="P68" i="5" s="1"/>
  <c r="O55" i="5"/>
  <c r="O68" i="5" s="1"/>
  <c r="N55" i="5"/>
  <c r="N68" i="5" s="1"/>
  <c r="M55" i="5"/>
  <c r="M68" i="5" s="1"/>
  <c r="L55" i="5"/>
  <c r="L68" i="5" s="1"/>
  <c r="K55" i="5"/>
  <c r="K68" i="5" s="1"/>
  <c r="J55" i="5"/>
  <c r="J68" i="5" s="1"/>
  <c r="I55" i="5"/>
  <c r="I68" i="5" s="1"/>
  <c r="H55" i="5"/>
  <c r="H68" i="5" s="1"/>
  <c r="G55" i="5"/>
  <c r="G68" i="5" s="1"/>
  <c r="C55" i="5"/>
  <c r="P54" i="5"/>
  <c r="P67" i="5" s="1"/>
  <c r="O54" i="5"/>
  <c r="O67" i="5" s="1"/>
  <c r="N54" i="5"/>
  <c r="N67" i="5" s="1"/>
  <c r="M54" i="5"/>
  <c r="M67" i="5" s="1"/>
  <c r="L54" i="5"/>
  <c r="L67" i="5" s="1"/>
  <c r="K54" i="5"/>
  <c r="K67" i="5" s="1"/>
  <c r="J54" i="5"/>
  <c r="J67" i="5" s="1"/>
  <c r="I54" i="5"/>
  <c r="I67" i="5" s="1"/>
  <c r="H54" i="5"/>
  <c r="H67" i="5" s="1"/>
  <c r="G54" i="5"/>
  <c r="G67" i="5" s="1"/>
  <c r="C54" i="5"/>
  <c r="P53" i="5"/>
  <c r="P66" i="5" s="1"/>
  <c r="O53" i="5"/>
  <c r="O66" i="5" s="1"/>
  <c r="N53" i="5"/>
  <c r="N66" i="5" s="1"/>
  <c r="M53" i="5"/>
  <c r="M66" i="5" s="1"/>
  <c r="L53" i="5"/>
  <c r="L66" i="5" s="1"/>
  <c r="K53" i="5"/>
  <c r="K66" i="5" s="1"/>
  <c r="J53" i="5"/>
  <c r="J66" i="5" s="1"/>
  <c r="I53" i="5"/>
  <c r="I66" i="5" s="1"/>
  <c r="H53" i="5"/>
  <c r="H66" i="5" s="1"/>
  <c r="G53" i="5"/>
  <c r="G66" i="5" s="1"/>
  <c r="C53" i="5"/>
  <c r="P52" i="5"/>
  <c r="P65" i="5" s="1"/>
  <c r="O52" i="5"/>
  <c r="O65" i="5" s="1"/>
  <c r="N52" i="5"/>
  <c r="N65" i="5" s="1"/>
  <c r="M52" i="5"/>
  <c r="M65" i="5" s="1"/>
  <c r="L52" i="5"/>
  <c r="L65" i="5" s="1"/>
  <c r="K52" i="5"/>
  <c r="K65" i="5" s="1"/>
  <c r="J52" i="5"/>
  <c r="J65" i="5" s="1"/>
  <c r="I52" i="5"/>
  <c r="I65" i="5" s="1"/>
  <c r="H52" i="5"/>
  <c r="H65" i="5" s="1"/>
  <c r="G52" i="5"/>
  <c r="G65" i="5" s="1"/>
  <c r="C52" i="5"/>
  <c r="P51" i="5"/>
  <c r="P64" i="5" s="1"/>
  <c r="O51" i="5"/>
  <c r="O64" i="5" s="1"/>
  <c r="N51" i="5"/>
  <c r="N64" i="5" s="1"/>
  <c r="M51" i="5"/>
  <c r="M64" i="5" s="1"/>
  <c r="L51" i="5"/>
  <c r="L64" i="5" s="1"/>
  <c r="K51" i="5"/>
  <c r="K64" i="5" s="1"/>
  <c r="J51" i="5"/>
  <c r="J64" i="5" s="1"/>
  <c r="I51" i="5"/>
  <c r="I64" i="5" s="1"/>
  <c r="H51" i="5"/>
  <c r="H64" i="5" s="1"/>
  <c r="G51" i="5"/>
  <c r="G64" i="5" s="1"/>
  <c r="C51" i="5"/>
  <c r="P50" i="5"/>
  <c r="P63" i="5" s="1"/>
  <c r="O50" i="5"/>
  <c r="O63" i="5" s="1"/>
  <c r="N50" i="5"/>
  <c r="N63" i="5" s="1"/>
  <c r="M50" i="5"/>
  <c r="M63" i="5" s="1"/>
  <c r="L50" i="5"/>
  <c r="L63" i="5" s="1"/>
  <c r="K50" i="5"/>
  <c r="K63" i="5" s="1"/>
  <c r="J50" i="5"/>
  <c r="J63" i="5" s="1"/>
  <c r="I50" i="5"/>
  <c r="I63" i="5" s="1"/>
  <c r="H50" i="5"/>
  <c r="H63" i="5" s="1"/>
  <c r="G50" i="5"/>
  <c r="G63" i="5" s="1"/>
  <c r="C50" i="5"/>
  <c r="P49" i="5"/>
  <c r="P62" i="5" s="1"/>
  <c r="O49" i="5"/>
  <c r="O62" i="5" s="1"/>
  <c r="N49" i="5"/>
  <c r="N62" i="5" s="1"/>
  <c r="M49" i="5"/>
  <c r="M62" i="5" s="1"/>
  <c r="L49" i="5"/>
  <c r="L62" i="5" s="1"/>
  <c r="K49" i="5"/>
  <c r="K62" i="5" s="1"/>
  <c r="J49" i="5"/>
  <c r="J62" i="5" s="1"/>
  <c r="I49" i="5"/>
  <c r="I62" i="5" s="1"/>
  <c r="H49" i="5"/>
  <c r="H62" i="5" s="1"/>
  <c r="G49" i="5"/>
  <c r="C49" i="5"/>
  <c r="P48" i="5"/>
  <c r="P61" i="5" s="1"/>
  <c r="O48" i="5"/>
  <c r="O61" i="5" s="1"/>
  <c r="N48" i="5"/>
  <c r="N61" i="5" s="1"/>
  <c r="M48" i="5"/>
  <c r="M61" i="5" s="1"/>
  <c r="L48" i="5"/>
  <c r="L61" i="5" s="1"/>
  <c r="C48" i="5"/>
  <c r="P47" i="5"/>
  <c r="P60" i="5" s="1"/>
  <c r="O47" i="5"/>
  <c r="O60" i="5" s="1"/>
  <c r="N47" i="5"/>
  <c r="N60" i="5" s="1"/>
  <c r="M47" i="5"/>
  <c r="M60" i="5" s="1"/>
  <c r="L47" i="5"/>
  <c r="L60" i="5" s="1"/>
  <c r="K47" i="5"/>
  <c r="K60" i="5" s="1"/>
  <c r="J47" i="5"/>
  <c r="J60" i="5" s="1"/>
  <c r="I47" i="5"/>
  <c r="I60" i="5" s="1"/>
  <c r="H47" i="5"/>
  <c r="H60" i="5" s="1"/>
  <c r="G47" i="5"/>
  <c r="G60" i="5" s="1"/>
  <c r="P40" i="5"/>
  <c r="O40" i="5"/>
  <c r="N40" i="5"/>
  <c r="M40" i="5"/>
  <c r="L40" i="5"/>
  <c r="K40" i="5"/>
  <c r="J40" i="5"/>
  <c r="I40" i="5"/>
  <c r="H40" i="5"/>
  <c r="G40" i="5"/>
  <c r="E40" i="5"/>
  <c r="D40" i="5"/>
  <c r="C40" i="5"/>
  <c r="P39" i="5"/>
  <c r="O39" i="5"/>
  <c r="N39" i="5"/>
  <c r="M39" i="5"/>
  <c r="L39" i="5"/>
  <c r="K39" i="5"/>
  <c r="J39" i="5"/>
  <c r="I39" i="5"/>
  <c r="H39" i="5"/>
  <c r="G39" i="5"/>
  <c r="E39" i="5"/>
  <c r="D39" i="5"/>
  <c r="C39" i="5"/>
  <c r="P38" i="5"/>
  <c r="O38" i="5"/>
  <c r="N38" i="5"/>
  <c r="M38" i="5"/>
  <c r="L38" i="5"/>
  <c r="K38" i="5"/>
  <c r="J38" i="5"/>
  <c r="I38" i="5"/>
  <c r="H38" i="5"/>
  <c r="G38" i="5"/>
  <c r="E38" i="5"/>
  <c r="D38" i="5"/>
  <c r="C38" i="5"/>
  <c r="P37" i="5"/>
  <c r="O37" i="5"/>
  <c r="N37" i="5"/>
  <c r="M37" i="5"/>
  <c r="L37" i="5"/>
  <c r="K37" i="5"/>
  <c r="J37" i="5"/>
  <c r="I37" i="5"/>
  <c r="H37" i="5"/>
  <c r="G37" i="5"/>
  <c r="E37" i="5"/>
  <c r="D37" i="5"/>
  <c r="C37" i="5"/>
  <c r="P36" i="5"/>
  <c r="O36" i="5"/>
  <c r="N36" i="5"/>
  <c r="M36" i="5"/>
  <c r="L36" i="5"/>
  <c r="K36" i="5"/>
  <c r="J36" i="5"/>
  <c r="I36" i="5"/>
  <c r="H36" i="5"/>
  <c r="G36" i="5"/>
  <c r="E36" i="5"/>
  <c r="D36" i="5"/>
  <c r="C36" i="5"/>
  <c r="P35" i="5"/>
  <c r="O35" i="5"/>
  <c r="N35" i="5"/>
  <c r="M35" i="5"/>
  <c r="L35" i="5"/>
  <c r="K35" i="5"/>
  <c r="J35" i="5"/>
  <c r="I35" i="5"/>
  <c r="H35" i="5"/>
  <c r="G35" i="5"/>
  <c r="E35" i="5"/>
  <c r="D35" i="5"/>
  <c r="C35" i="5"/>
  <c r="P34" i="5"/>
  <c r="O34" i="5"/>
  <c r="N34" i="5"/>
  <c r="M34" i="5"/>
  <c r="L34" i="5"/>
  <c r="K34" i="5"/>
  <c r="J34" i="5"/>
  <c r="I34" i="5"/>
  <c r="H34" i="5"/>
  <c r="G34" i="5"/>
  <c r="E34" i="5"/>
  <c r="D34" i="5"/>
  <c r="C34" i="5"/>
  <c r="P33" i="5"/>
  <c r="O33" i="5"/>
  <c r="N33" i="5"/>
  <c r="M33" i="5"/>
  <c r="K33" i="5"/>
  <c r="J33" i="5"/>
  <c r="I33" i="5"/>
  <c r="H33" i="5"/>
  <c r="G33" i="5"/>
  <c r="E33" i="5"/>
  <c r="D33" i="5"/>
  <c r="C33" i="5"/>
  <c r="P32" i="5"/>
  <c r="O32" i="5"/>
  <c r="N32" i="5"/>
  <c r="M32" i="5"/>
  <c r="L32" i="5"/>
  <c r="K32" i="5"/>
  <c r="J32" i="5"/>
  <c r="I32" i="5"/>
  <c r="H32" i="5"/>
  <c r="G32" i="5"/>
  <c r="E32" i="5"/>
  <c r="D32" i="5"/>
  <c r="C32" i="5"/>
  <c r="P31" i="5"/>
  <c r="O31" i="5"/>
  <c r="N31" i="5"/>
  <c r="M31" i="5"/>
  <c r="L31" i="5"/>
  <c r="K31" i="5"/>
  <c r="J31" i="5"/>
  <c r="I31" i="5"/>
  <c r="H31" i="5"/>
  <c r="G31" i="5"/>
  <c r="E31" i="5"/>
  <c r="D31" i="5"/>
  <c r="C31" i="5"/>
  <c r="P30" i="5"/>
  <c r="O30" i="5"/>
  <c r="N30" i="5"/>
  <c r="M30" i="5"/>
  <c r="L30" i="5"/>
  <c r="K30" i="5"/>
  <c r="J30" i="5"/>
  <c r="I30" i="5"/>
  <c r="H30" i="5"/>
  <c r="G30" i="5"/>
  <c r="E30" i="5"/>
  <c r="D30" i="5"/>
  <c r="C30" i="5"/>
  <c r="P29" i="5"/>
  <c r="O29" i="5"/>
  <c r="N29" i="5"/>
  <c r="M29" i="5"/>
  <c r="L29" i="5"/>
  <c r="K29" i="5"/>
  <c r="K106" i="5" s="1"/>
  <c r="K119" i="5" s="1"/>
  <c r="J29" i="5"/>
  <c r="J106" i="5" s="1"/>
  <c r="J119" i="5" s="1"/>
  <c r="I29" i="5"/>
  <c r="H29" i="5"/>
  <c r="G29" i="5"/>
  <c r="G164" i="5" s="1"/>
  <c r="G177" i="5" s="1"/>
  <c r="E29" i="5"/>
  <c r="D29" i="5"/>
  <c r="C29" i="5"/>
  <c r="U28" i="5"/>
  <c r="M204" i="5" s="1"/>
  <c r="M217" i="5" s="1"/>
  <c r="U27" i="5"/>
  <c r="I203" i="5" s="1"/>
  <c r="I216" i="5" s="1"/>
  <c r="U26" i="5"/>
  <c r="U25" i="5"/>
  <c r="U24" i="5"/>
  <c r="M200" i="5" s="1"/>
  <c r="M213" i="5" s="1"/>
  <c r="U23" i="5"/>
  <c r="U22" i="5"/>
  <c r="U21" i="5"/>
  <c r="U20" i="5"/>
  <c r="M196" i="5" s="1"/>
  <c r="M209" i="5" s="1"/>
  <c r="U19" i="5"/>
  <c r="H195" i="5" s="1"/>
  <c r="H208" i="5" s="1"/>
  <c r="U18" i="5"/>
  <c r="G194" i="5" s="1"/>
  <c r="G207" i="5" s="1"/>
  <c r="E18" i="5"/>
  <c r="U17" i="5"/>
  <c r="J193" i="5" s="1"/>
  <c r="J206" i="5" s="1"/>
  <c r="T12" i="5"/>
  <c r="K77" i="5" s="1"/>
  <c r="T8" i="5"/>
  <c r="T14" i="5" s="1"/>
  <c r="T6" i="5"/>
  <c r="J163" i="5" s="1"/>
  <c r="T4" i="5"/>
  <c r="C217" i="8"/>
  <c r="C216" i="8"/>
  <c r="C215" i="8"/>
  <c r="C214" i="8"/>
  <c r="C213" i="8"/>
  <c r="C212" i="8"/>
  <c r="C211" i="8"/>
  <c r="C210" i="8"/>
  <c r="C209" i="8"/>
  <c r="C208" i="8"/>
  <c r="C207" i="8"/>
  <c r="C206" i="8"/>
  <c r="C204" i="8"/>
  <c r="C203" i="8"/>
  <c r="C202" i="8"/>
  <c r="C201" i="8"/>
  <c r="C200" i="8"/>
  <c r="C199" i="8"/>
  <c r="C198" i="8"/>
  <c r="C197" i="8"/>
  <c r="C196" i="8"/>
  <c r="C195" i="8"/>
  <c r="C194" i="8"/>
  <c r="C193" i="8"/>
  <c r="C188" i="8"/>
  <c r="C187" i="8"/>
  <c r="C186" i="8"/>
  <c r="C185" i="8"/>
  <c r="C184" i="8"/>
  <c r="C183" i="8"/>
  <c r="C182" i="8"/>
  <c r="C181" i="8"/>
  <c r="C180" i="8"/>
  <c r="C179" i="8"/>
  <c r="C178" i="8"/>
  <c r="C177" i="8"/>
  <c r="P175" i="8"/>
  <c r="P188" i="8" s="1"/>
  <c r="O175" i="8"/>
  <c r="O188" i="8" s="1"/>
  <c r="N175" i="8"/>
  <c r="N188" i="8" s="1"/>
  <c r="M175" i="8"/>
  <c r="M188" i="8" s="1"/>
  <c r="L175" i="8"/>
  <c r="L188" i="8" s="1"/>
  <c r="K175" i="8"/>
  <c r="K188" i="8" s="1"/>
  <c r="J175" i="8"/>
  <c r="J188" i="8" s="1"/>
  <c r="I175" i="8"/>
  <c r="I188" i="8" s="1"/>
  <c r="H175" i="8"/>
  <c r="H188" i="8" s="1"/>
  <c r="G175" i="8"/>
  <c r="G188" i="8" s="1"/>
  <c r="C175" i="8"/>
  <c r="P174" i="8"/>
  <c r="P187" i="8" s="1"/>
  <c r="O174" i="8"/>
  <c r="O187" i="8" s="1"/>
  <c r="N174" i="8"/>
  <c r="N187" i="8" s="1"/>
  <c r="M174" i="8"/>
  <c r="M187" i="8" s="1"/>
  <c r="L174" i="8"/>
  <c r="L187" i="8" s="1"/>
  <c r="K174" i="8"/>
  <c r="K187" i="8" s="1"/>
  <c r="J174" i="8"/>
  <c r="J187" i="8" s="1"/>
  <c r="I174" i="8"/>
  <c r="I187" i="8" s="1"/>
  <c r="H174" i="8"/>
  <c r="H187" i="8" s="1"/>
  <c r="G174" i="8"/>
  <c r="G187" i="8" s="1"/>
  <c r="C174" i="8"/>
  <c r="P173" i="8"/>
  <c r="P186" i="8" s="1"/>
  <c r="O173" i="8"/>
  <c r="O186" i="8" s="1"/>
  <c r="N173" i="8"/>
  <c r="N186" i="8" s="1"/>
  <c r="M173" i="8"/>
  <c r="M186" i="8" s="1"/>
  <c r="L173" i="8"/>
  <c r="L186" i="8" s="1"/>
  <c r="K173" i="8"/>
  <c r="K186" i="8" s="1"/>
  <c r="J173" i="8"/>
  <c r="J186" i="8" s="1"/>
  <c r="I173" i="8"/>
  <c r="I186" i="8" s="1"/>
  <c r="H173" i="8"/>
  <c r="H186" i="8" s="1"/>
  <c r="G173" i="8"/>
  <c r="G186" i="8" s="1"/>
  <c r="C173" i="8"/>
  <c r="P172" i="8"/>
  <c r="P185" i="8" s="1"/>
  <c r="O172" i="8"/>
  <c r="O185" i="8" s="1"/>
  <c r="N172" i="8"/>
  <c r="N185" i="8" s="1"/>
  <c r="M172" i="8"/>
  <c r="M185" i="8" s="1"/>
  <c r="L172" i="8"/>
  <c r="L185" i="8" s="1"/>
  <c r="K172" i="8"/>
  <c r="K185" i="8" s="1"/>
  <c r="J172" i="8"/>
  <c r="J185" i="8" s="1"/>
  <c r="I172" i="8"/>
  <c r="I185" i="8" s="1"/>
  <c r="H172" i="8"/>
  <c r="H185" i="8" s="1"/>
  <c r="G172" i="8"/>
  <c r="G185" i="8" s="1"/>
  <c r="C172" i="8"/>
  <c r="P171" i="8"/>
  <c r="P184" i="8" s="1"/>
  <c r="O171" i="8"/>
  <c r="O184" i="8" s="1"/>
  <c r="N171" i="8"/>
  <c r="N184" i="8" s="1"/>
  <c r="M171" i="8"/>
  <c r="M184" i="8" s="1"/>
  <c r="L171" i="8"/>
  <c r="L184" i="8" s="1"/>
  <c r="K171" i="8"/>
  <c r="K184" i="8" s="1"/>
  <c r="J171" i="8"/>
  <c r="J184" i="8" s="1"/>
  <c r="I171" i="8"/>
  <c r="I184" i="8" s="1"/>
  <c r="H171" i="8"/>
  <c r="H184" i="8" s="1"/>
  <c r="G171" i="8"/>
  <c r="G184" i="8" s="1"/>
  <c r="C171" i="8"/>
  <c r="P170" i="8"/>
  <c r="P183" i="8" s="1"/>
  <c r="O170" i="8"/>
  <c r="O183" i="8" s="1"/>
  <c r="N170" i="8"/>
  <c r="N183" i="8" s="1"/>
  <c r="M170" i="8"/>
  <c r="M183" i="8" s="1"/>
  <c r="L170" i="8"/>
  <c r="L183" i="8" s="1"/>
  <c r="K170" i="8"/>
  <c r="K183" i="8" s="1"/>
  <c r="J170" i="8"/>
  <c r="J183" i="8" s="1"/>
  <c r="I170" i="8"/>
  <c r="I183" i="8" s="1"/>
  <c r="H170" i="8"/>
  <c r="H183" i="8" s="1"/>
  <c r="G170" i="8"/>
  <c r="G183" i="8" s="1"/>
  <c r="C170" i="8"/>
  <c r="P169" i="8"/>
  <c r="P182" i="8" s="1"/>
  <c r="O169" i="8"/>
  <c r="O182" i="8" s="1"/>
  <c r="N169" i="8"/>
  <c r="N182" i="8" s="1"/>
  <c r="M169" i="8"/>
  <c r="M182" i="8" s="1"/>
  <c r="L169" i="8"/>
  <c r="L182" i="8" s="1"/>
  <c r="K169" i="8"/>
  <c r="K182" i="8" s="1"/>
  <c r="J169" i="8"/>
  <c r="J182" i="8" s="1"/>
  <c r="I169" i="8"/>
  <c r="I182" i="8" s="1"/>
  <c r="H169" i="8"/>
  <c r="H182" i="8" s="1"/>
  <c r="G169" i="8"/>
  <c r="G182" i="8" s="1"/>
  <c r="C169" i="8"/>
  <c r="P168" i="8"/>
  <c r="P181" i="8" s="1"/>
  <c r="O168" i="8"/>
  <c r="O181" i="8" s="1"/>
  <c r="N168" i="8"/>
  <c r="N181" i="8" s="1"/>
  <c r="M168" i="8"/>
  <c r="M181" i="8" s="1"/>
  <c r="L168" i="8"/>
  <c r="L181" i="8" s="1"/>
  <c r="K168" i="8"/>
  <c r="K181" i="8" s="1"/>
  <c r="J168" i="8"/>
  <c r="J181" i="8" s="1"/>
  <c r="I168" i="8"/>
  <c r="I181" i="8" s="1"/>
  <c r="H168" i="8"/>
  <c r="H181" i="8" s="1"/>
  <c r="G168" i="8"/>
  <c r="G181" i="8" s="1"/>
  <c r="C168" i="8"/>
  <c r="P167" i="8"/>
  <c r="P180" i="8" s="1"/>
  <c r="O167" i="8"/>
  <c r="O180" i="8" s="1"/>
  <c r="N167" i="8"/>
  <c r="N180" i="8" s="1"/>
  <c r="M167" i="8"/>
  <c r="M180" i="8" s="1"/>
  <c r="L167" i="8"/>
  <c r="L180" i="8" s="1"/>
  <c r="K167" i="8"/>
  <c r="K180" i="8" s="1"/>
  <c r="J167" i="8"/>
  <c r="J180" i="8" s="1"/>
  <c r="I167" i="8"/>
  <c r="I180" i="8" s="1"/>
  <c r="H167" i="8"/>
  <c r="H180" i="8" s="1"/>
  <c r="G167" i="8"/>
  <c r="G180" i="8" s="1"/>
  <c r="C167" i="8"/>
  <c r="P166" i="8"/>
  <c r="P179" i="8" s="1"/>
  <c r="O166" i="8"/>
  <c r="O179" i="8" s="1"/>
  <c r="N166" i="8"/>
  <c r="N179" i="8" s="1"/>
  <c r="M166" i="8"/>
  <c r="M179" i="8" s="1"/>
  <c r="L166" i="8"/>
  <c r="L179" i="8" s="1"/>
  <c r="K166" i="8"/>
  <c r="K179" i="8" s="1"/>
  <c r="J166" i="8"/>
  <c r="J179" i="8" s="1"/>
  <c r="I166" i="8"/>
  <c r="I179" i="8" s="1"/>
  <c r="H166" i="8"/>
  <c r="H179" i="8" s="1"/>
  <c r="G166" i="8"/>
  <c r="G179" i="8" s="1"/>
  <c r="C166" i="8"/>
  <c r="P165" i="8"/>
  <c r="P178" i="8" s="1"/>
  <c r="O165" i="8"/>
  <c r="O178" i="8" s="1"/>
  <c r="N165" i="8"/>
  <c r="N178" i="8" s="1"/>
  <c r="M165" i="8"/>
  <c r="M178" i="8" s="1"/>
  <c r="L165" i="8"/>
  <c r="L178" i="8" s="1"/>
  <c r="K165" i="8"/>
  <c r="K178" i="8" s="1"/>
  <c r="J165" i="8"/>
  <c r="J178" i="8" s="1"/>
  <c r="I165" i="8"/>
  <c r="I178" i="8" s="1"/>
  <c r="H165" i="8"/>
  <c r="H178" i="8" s="1"/>
  <c r="G165" i="8"/>
  <c r="G178" i="8" s="1"/>
  <c r="C165" i="8"/>
  <c r="P164" i="8"/>
  <c r="P177" i="8" s="1"/>
  <c r="O164" i="8"/>
  <c r="O177" i="8" s="1"/>
  <c r="N164" i="8"/>
  <c r="N177" i="8" s="1"/>
  <c r="M164" i="8"/>
  <c r="M177" i="8" s="1"/>
  <c r="L164" i="8"/>
  <c r="L177" i="8" s="1"/>
  <c r="H164" i="8"/>
  <c r="H177" i="8" s="1"/>
  <c r="C164" i="8"/>
  <c r="P163" i="8"/>
  <c r="O163" i="8"/>
  <c r="N163" i="8"/>
  <c r="M163" i="8"/>
  <c r="M25" i="8" s="1"/>
  <c r="L163" i="8"/>
  <c r="C159" i="8"/>
  <c r="C158" i="8"/>
  <c r="C157" i="8"/>
  <c r="C156" i="8"/>
  <c r="C155" i="8"/>
  <c r="C154" i="8"/>
  <c r="C153" i="8"/>
  <c r="C152" i="8"/>
  <c r="C151" i="8"/>
  <c r="C150" i="8"/>
  <c r="C149" i="8"/>
  <c r="C148" i="8"/>
  <c r="P146" i="8"/>
  <c r="P159" i="8" s="1"/>
  <c r="O146" i="8"/>
  <c r="O159" i="8" s="1"/>
  <c r="N146" i="8"/>
  <c r="N159" i="8" s="1"/>
  <c r="M146" i="8"/>
  <c r="M159" i="8" s="1"/>
  <c r="L146" i="8"/>
  <c r="L159" i="8" s="1"/>
  <c r="K146" i="8"/>
  <c r="K159" i="8" s="1"/>
  <c r="J146" i="8"/>
  <c r="J159" i="8" s="1"/>
  <c r="I146" i="8"/>
  <c r="I159" i="8" s="1"/>
  <c r="H146" i="8"/>
  <c r="H159" i="8" s="1"/>
  <c r="G146" i="8"/>
  <c r="G159" i="8" s="1"/>
  <c r="C146" i="8"/>
  <c r="P145" i="8"/>
  <c r="P158" i="8" s="1"/>
  <c r="O145" i="8"/>
  <c r="O158" i="8" s="1"/>
  <c r="N145" i="8"/>
  <c r="N158" i="8" s="1"/>
  <c r="M145" i="8"/>
  <c r="M158" i="8" s="1"/>
  <c r="L145" i="8"/>
  <c r="L158" i="8" s="1"/>
  <c r="K145" i="8"/>
  <c r="K158" i="8" s="1"/>
  <c r="J145" i="8"/>
  <c r="J158" i="8" s="1"/>
  <c r="I145" i="8"/>
  <c r="I158" i="8" s="1"/>
  <c r="H145" i="8"/>
  <c r="H158" i="8" s="1"/>
  <c r="G145" i="8"/>
  <c r="G158" i="8" s="1"/>
  <c r="C145" i="8"/>
  <c r="P144" i="8"/>
  <c r="P157" i="8" s="1"/>
  <c r="O144" i="8"/>
  <c r="O157" i="8" s="1"/>
  <c r="N144" i="8"/>
  <c r="N157" i="8" s="1"/>
  <c r="M144" i="8"/>
  <c r="M157" i="8" s="1"/>
  <c r="L144" i="8"/>
  <c r="L157" i="8" s="1"/>
  <c r="K144" i="8"/>
  <c r="K157" i="8" s="1"/>
  <c r="J144" i="8"/>
  <c r="J157" i="8" s="1"/>
  <c r="I144" i="8"/>
  <c r="I157" i="8" s="1"/>
  <c r="H144" i="8"/>
  <c r="H157" i="8" s="1"/>
  <c r="G144" i="8"/>
  <c r="G157" i="8" s="1"/>
  <c r="C144" i="8"/>
  <c r="P143" i="8"/>
  <c r="P156" i="8" s="1"/>
  <c r="O143" i="8"/>
  <c r="O156" i="8" s="1"/>
  <c r="N143" i="8"/>
  <c r="N156" i="8" s="1"/>
  <c r="M143" i="8"/>
  <c r="M156" i="8" s="1"/>
  <c r="L143" i="8"/>
  <c r="L156" i="8" s="1"/>
  <c r="K143" i="8"/>
  <c r="K156" i="8" s="1"/>
  <c r="J143" i="8"/>
  <c r="J156" i="8" s="1"/>
  <c r="I143" i="8"/>
  <c r="I156" i="8" s="1"/>
  <c r="H143" i="8"/>
  <c r="H156" i="8" s="1"/>
  <c r="G143" i="8"/>
  <c r="G156" i="8" s="1"/>
  <c r="C143" i="8"/>
  <c r="P142" i="8"/>
  <c r="P155" i="8" s="1"/>
  <c r="O142" i="8"/>
  <c r="O155" i="8" s="1"/>
  <c r="N142" i="8"/>
  <c r="N155" i="8" s="1"/>
  <c r="M142" i="8"/>
  <c r="M155" i="8" s="1"/>
  <c r="L142" i="8"/>
  <c r="L155" i="8" s="1"/>
  <c r="K142" i="8"/>
  <c r="K155" i="8" s="1"/>
  <c r="J142" i="8"/>
  <c r="J155" i="8" s="1"/>
  <c r="I142" i="8"/>
  <c r="I155" i="8" s="1"/>
  <c r="H142" i="8"/>
  <c r="H155" i="8" s="1"/>
  <c r="G142" i="8"/>
  <c r="G155" i="8" s="1"/>
  <c r="C142" i="8"/>
  <c r="P141" i="8"/>
  <c r="P154" i="8" s="1"/>
  <c r="O141" i="8"/>
  <c r="O154" i="8" s="1"/>
  <c r="N141" i="8"/>
  <c r="N154" i="8" s="1"/>
  <c r="M141" i="8"/>
  <c r="M154" i="8" s="1"/>
  <c r="L141" i="8"/>
  <c r="L154" i="8" s="1"/>
  <c r="K141" i="8"/>
  <c r="K154" i="8" s="1"/>
  <c r="J141" i="8"/>
  <c r="J154" i="8" s="1"/>
  <c r="I141" i="8"/>
  <c r="I154" i="8" s="1"/>
  <c r="H141" i="8"/>
  <c r="H154" i="8" s="1"/>
  <c r="G141" i="8"/>
  <c r="G154" i="8" s="1"/>
  <c r="C141" i="8"/>
  <c r="P140" i="8"/>
  <c r="P153" i="8" s="1"/>
  <c r="O140" i="8"/>
  <c r="O153" i="8" s="1"/>
  <c r="N140" i="8"/>
  <c r="N153" i="8" s="1"/>
  <c r="M140" i="8"/>
  <c r="M153" i="8" s="1"/>
  <c r="L140" i="8"/>
  <c r="L153" i="8" s="1"/>
  <c r="K140" i="8"/>
  <c r="K153" i="8" s="1"/>
  <c r="J140" i="8"/>
  <c r="J153" i="8" s="1"/>
  <c r="I140" i="8"/>
  <c r="I153" i="8" s="1"/>
  <c r="H140" i="8"/>
  <c r="H153" i="8" s="1"/>
  <c r="G140" i="8"/>
  <c r="G153" i="8" s="1"/>
  <c r="C140" i="8"/>
  <c r="P139" i="8"/>
  <c r="P152" i="8" s="1"/>
  <c r="O139" i="8"/>
  <c r="O152" i="8" s="1"/>
  <c r="N139" i="8"/>
  <c r="N152" i="8" s="1"/>
  <c r="M139" i="8"/>
  <c r="M152" i="8" s="1"/>
  <c r="L139" i="8"/>
  <c r="L152" i="8" s="1"/>
  <c r="K139" i="8"/>
  <c r="K152" i="8" s="1"/>
  <c r="J139" i="8"/>
  <c r="J152" i="8" s="1"/>
  <c r="I139" i="8"/>
  <c r="I152" i="8" s="1"/>
  <c r="H139" i="8"/>
  <c r="H152" i="8" s="1"/>
  <c r="G139" i="8"/>
  <c r="G152" i="8" s="1"/>
  <c r="C139" i="8"/>
  <c r="P138" i="8"/>
  <c r="P151" i="8" s="1"/>
  <c r="O138" i="8"/>
  <c r="O151" i="8" s="1"/>
  <c r="N138" i="8"/>
  <c r="N151" i="8" s="1"/>
  <c r="M138" i="8"/>
  <c r="M151" i="8" s="1"/>
  <c r="L138" i="8"/>
  <c r="L151" i="8" s="1"/>
  <c r="K138" i="8"/>
  <c r="K151" i="8" s="1"/>
  <c r="J138" i="8"/>
  <c r="J151" i="8" s="1"/>
  <c r="I138" i="8"/>
  <c r="I151" i="8" s="1"/>
  <c r="H138" i="8"/>
  <c r="H151" i="8" s="1"/>
  <c r="G138" i="8"/>
  <c r="G151" i="8" s="1"/>
  <c r="C138" i="8"/>
  <c r="P137" i="8"/>
  <c r="P150" i="8" s="1"/>
  <c r="O137" i="8"/>
  <c r="O150" i="8" s="1"/>
  <c r="N137" i="8"/>
  <c r="N150" i="8" s="1"/>
  <c r="M137" i="8"/>
  <c r="M150" i="8" s="1"/>
  <c r="L137" i="8"/>
  <c r="L150" i="8" s="1"/>
  <c r="K137" i="8"/>
  <c r="K150" i="8" s="1"/>
  <c r="J137" i="8"/>
  <c r="J150" i="8" s="1"/>
  <c r="I137" i="8"/>
  <c r="I150" i="8" s="1"/>
  <c r="H137" i="8"/>
  <c r="H150" i="8" s="1"/>
  <c r="G137" i="8"/>
  <c r="G150" i="8" s="1"/>
  <c r="C137" i="8"/>
  <c r="P136" i="8"/>
  <c r="P149" i="8" s="1"/>
  <c r="O136" i="8"/>
  <c r="O149" i="8" s="1"/>
  <c r="N136" i="8"/>
  <c r="N149" i="8" s="1"/>
  <c r="M136" i="8"/>
  <c r="M149" i="8" s="1"/>
  <c r="L136" i="8"/>
  <c r="L149" i="8" s="1"/>
  <c r="K136" i="8"/>
  <c r="K149" i="8" s="1"/>
  <c r="J136" i="8"/>
  <c r="J149" i="8" s="1"/>
  <c r="I136" i="8"/>
  <c r="I149" i="8" s="1"/>
  <c r="H136" i="8"/>
  <c r="H149" i="8" s="1"/>
  <c r="G136" i="8"/>
  <c r="G149" i="8" s="1"/>
  <c r="C136" i="8"/>
  <c r="P135" i="8"/>
  <c r="P148" i="8" s="1"/>
  <c r="O135" i="8"/>
  <c r="O148" i="8" s="1"/>
  <c r="N135" i="8"/>
  <c r="N148" i="8" s="1"/>
  <c r="M135" i="8"/>
  <c r="M148" i="8" s="1"/>
  <c r="L135" i="8"/>
  <c r="L148" i="8" s="1"/>
  <c r="I135" i="8"/>
  <c r="I148" i="8" s="1"/>
  <c r="H135" i="8"/>
  <c r="H148" i="8" s="1"/>
  <c r="C135" i="8"/>
  <c r="P134" i="8"/>
  <c r="O134" i="8"/>
  <c r="O24" i="8" s="1"/>
  <c r="N134" i="8"/>
  <c r="M134" i="8"/>
  <c r="M24" i="8" s="1"/>
  <c r="L134" i="8"/>
  <c r="C130" i="8"/>
  <c r="C129" i="8"/>
  <c r="C128" i="8"/>
  <c r="C127" i="8"/>
  <c r="C126" i="8"/>
  <c r="C125" i="8"/>
  <c r="C124" i="8"/>
  <c r="C123" i="8"/>
  <c r="C122" i="8"/>
  <c r="C121" i="8"/>
  <c r="C120" i="8"/>
  <c r="C119" i="8"/>
  <c r="P117" i="8"/>
  <c r="P130" i="8" s="1"/>
  <c r="O117" i="8"/>
  <c r="O130" i="8" s="1"/>
  <c r="N117" i="8"/>
  <c r="N130" i="8" s="1"/>
  <c r="M117" i="8"/>
  <c r="M130" i="8" s="1"/>
  <c r="L117" i="8"/>
  <c r="L130" i="8" s="1"/>
  <c r="K117" i="8"/>
  <c r="K130" i="8" s="1"/>
  <c r="J117" i="8"/>
  <c r="J130" i="8" s="1"/>
  <c r="I117" i="8"/>
  <c r="I130" i="8" s="1"/>
  <c r="H117" i="8"/>
  <c r="H130" i="8" s="1"/>
  <c r="G117" i="8"/>
  <c r="G130" i="8" s="1"/>
  <c r="C117" i="8"/>
  <c r="P116" i="8"/>
  <c r="P129" i="8" s="1"/>
  <c r="O116" i="8"/>
  <c r="O129" i="8" s="1"/>
  <c r="N116" i="8"/>
  <c r="N129" i="8" s="1"/>
  <c r="M116" i="8"/>
  <c r="M129" i="8" s="1"/>
  <c r="L116" i="8"/>
  <c r="L129" i="8" s="1"/>
  <c r="K116" i="8"/>
  <c r="K129" i="8" s="1"/>
  <c r="J116" i="8"/>
  <c r="J129" i="8" s="1"/>
  <c r="I116" i="8"/>
  <c r="I129" i="8" s="1"/>
  <c r="H116" i="8"/>
  <c r="H129" i="8" s="1"/>
  <c r="G116" i="8"/>
  <c r="G129" i="8" s="1"/>
  <c r="C116" i="8"/>
  <c r="P115" i="8"/>
  <c r="P128" i="8" s="1"/>
  <c r="O115" i="8"/>
  <c r="O128" i="8" s="1"/>
  <c r="N115" i="8"/>
  <c r="N128" i="8" s="1"/>
  <c r="M115" i="8"/>
  <c r="M128" i="8" s="1"/>
  <c r="L115" i="8"/>
  <c r="L128" i="8" s="1"/>
  <c r="K115" i="8"/>
  <c r="K128" i="8" s="1"/>
  <c r="J115" i="8"/>
  <c r="J128" i="8" s="1"/>
  <c r="I115" i="8"/>
  <c r="I128" i="8" s="1"/>
  <c r="H115" i="8"/>
  <c r="H128" i="8" s="1"/>
  <c r="G115" i="8"/>
  <c r="G128" i="8" s="1"/>
  <c r="C115" i="8"/>
  <c r="P114" i="8"/>
  <c r="P127" i="8" s="1"/>
  <c r="O114" i="8"/>
  <c r="O127" i="8" s="1"/>
  <c r="N114" i="8"/>
  <c r="N127" i="8" s="1"/>
  <c r="M114" i="8"/>
  <c r="M127" i="8" s="1"/>
  <c r="L114" i="8"/>
  <c r="L127" i="8" s="1"/>
  <c r="K114" i="8"/>
  <c r="K127" i="8" s="1"/>
  <c r="J114" i="8"/>
  <c r="J127" i="8" s="1"/>
  <c r="I114" i="8"/>
  <c r="I127" i="8" s="1"/>
  <c r="H114" i="8"/>
  <c r="H127" i="8" s="1"/>
  <c r="G114" i="8"/>
  <c r="G127" i="8" s="1"/>
  <c r="C114" i="8"/>
  <c r="P113" i="8"/>
  <c r="P126" i="8" s="1"/>
  <c r="O113" i="8"/>
  <c r="O126" i="8" s="1"/>
  <c r="N113" i="8"/>
  <c r="N126" i="8" s="1"/>
  <c r="M113" i="8"/>
  <c r="M126" i="8" s="1"/>
  <c r="L113" i="8"/>
  <c r="L126" i="8" s="1"/>
  <c r="K113" i="8"/>
  <c r="K126" i="8" s="1"/>
  <c r="J113" i="8"/>
  <c r="J126" i="8" s="1"/>
  <c r="I113" i="8"/>
  <c r="I126" i="8" s="1"/>
  <c r="H113" i="8"/>
  <c r="H126" i="8" s="1"/>
  <c r="G113" i="8"/>
  <c r="G126" i="8" s="1"/>
  <c r="C113" i="8"/>
  <c r="P112" i="8"/>
  <c r="P125" i="8" s="1"/>
  <c r="O112" i="8"/>
  <c r="O125" i="8" s="1"/>
  <c r="N112" i="8"/>
  <c r="N125" i="8" s="1"/>
  <c r="M112" i="8"/>
  <c r="M125" i="8" s="1"/>
  <c r="L112" i="8"/>
  <c r="L125" i="8" s="1"/>
  <c r="K112" i="8"/>
  <c r="K125" i="8" s="1"/>
  <c r="J112" i="8"/>
  <c r="J125" i="8" s="1"/>
  <c r="I112" i="8"/>
  <c r="I125" i="8" s="1"/>
  <c r="H112" i="8"/>
  <c r="H125" i="8" s="1"/>
  <c r="G112" i="8"/>
  <c r="G125" i="8" s="1"/>
  <c r="C112" i="8"/>
  <c r="P111" i="8"/>
  <c r="P124" i="8" s="1"/>
  <c r="O111" i="8"/>
  <c r="O124" i="8" s="1"/>
  <c r="N111" i="8"/>
  <c r="N124" i="8" s="1"/>
  <c r="M111" i="8"/>
  <c r="M124" i="8" s="1"/>
  <c r="L111" i="8"/>
  <c r="L124" i="8" s="1"/>
  <c r="K111" i="8"/>
  <c r="K124" i="8" s="1"/>
  <c r="J111" i="8"/>
  <c r="J124" i="8" s="1"/>
  <c r="I111" i="8"/>
  <c r="I124" i="8" s="1"/>
  <c r="H111" i="8"/>
  <c r="H124" i="8" s="1"/>
  <c r="G111" i="8"/>
  <c r="G124" i="8" s="1"/>
  <c r="C111" i="8"/>
  <c r="P110" i="8"/>
  <c r="P123" i="8" s="1"/>
  <c r="O110" i="8"/>
  <c r="O123" i="8" s="1"/>
  <c r="N110" i="8"/>
  <c r="N123" i="8" s="1"/>
  <c r="M110" i="8"/>
  <c r="M123" i="8" s="1"/>
  <c r="L110" i="8"/>
  <c r="L123" i="8" s="1"/>
  <c r="K110" i="8"/>
  <c r="K123" i="8" s="1"/>
  <c r="J110" i="8"/>
  <c r="J123" i="8" s="1"/>
  <c r="I110" i="8"/>
  <c r="I123" i="8" s="1"/>
  <c r="H110" i="8"/>
  <c r="H123" i="8" s="1"/>
  <c r="G110" i="8"/>
  <c r="G123" i="8" s="1"/>
  <c r="C110" i="8"/>
  <c r="P109" i="8"/>
  <c r="P122" i="8" s="1"/>
  <c r="O109" i="8"/>
  <c r="O122" i="8" s="1"/>
  <c r="N109" i="8"/>
  <c r="N122" i="8" s="1"/>
  <c r="M109" i="8"/>
  <c r="M122" i="8" s="1"/>
  <c r="L109" i="8"/>
  <c r="L122" i="8" s="1"/>
  <c r="K109" i="8"/>
  <c r="K122" i="8" s="1"/>
  <c r="J109" i="8"/>
  <c r="J122" i="8" s="1"/>
  <c r="I109" i="8"/>
  <c r="I122" i="8" s="1"/>
  <c r="H109" i="8"/>
  <c r="H122" i="8" s="1"/>
  <c r="G109" i="8"/>
  <c r="G122" i="8" s="1"/>
  <c r="C109" i="8"/>
  <c r="P108" i="8"/>
  <c r="P121" i="8" s="1"/>
  <c r="O108" i="8"/>
  <c r="O121" i="8" s="1"/>
  <c r="N108" i="8"/>
  <c r="N121" i="8" s="1"/>
  <c r="M108" i="8"/>
  <c r="M121" i="8" s="1"/>
  <c r="L108" i="8"/>
  <c r="L121" i="8" s="1"/>
  <c r="K108" i="8"/>
  <c r="K121" i="8" s="1"/>
  <c r="J108" i="8"/>
  <c r="J121" i="8" s="1"/>
  <c r="I108" i="8"/>
  <c r="I121" i="8" s="1"/>
  <c r="H108" i="8"/>
  <c r="H121" i="8" s="1"/>
  <c r="G108" i="8"/>
  <c r="G121" i="8" s="1"/>
  <c r="C108" i="8"/>
  <c r="P107" i="8"/>
  <c r="P120" i="8" s="1"/>
  <c r="O107" i="8"/>
  <c r="O120" i="8" s="1"/>
  <c r="N107" i="8"/>
  <c r="N120" i="8" s="1"/>
  <c r="M107" i="8"/>
  <c r="M120" i="8" s="1"/>
  <c r="L107" i="8"/>
  <c r="L120" i="8" s="1"/>
  <c r="K107" i="8"/>
  <c r="K120" i="8" s="1"/>
  <c r="J107" i="8"/>
  <c r="J120" i="8" s="1"/>
  <c r="I107" i="8"/>
  <c r="I120" i="8" s="1"/>
  <c r="H107" i="8"/>
  <c r="H120" i="8" s="1"/>
  <c r="G107" i="8"/>
  <c r="G120" i="8" s="1"/>
  <c r="C107" i="8"/>
  <c r="P106" i="8"/>
  <c r="P119" i="8" s="1"/>
  <c r="O106" i="8"/>
  <c r="O119" i="8" s="1"/>
  <c r="N106" i="8"/>
  <c r="N119" i="8" s="1"/>
  <c r="M106" i="8"/>
  <c r="M119" i="8" s="1"/>
  <c r="L106" i="8"/>
  <c r="L119" i="8" s="1"/>
  <c r="C106" i="8"/>
  <c r="P105" i="8"/>
  <c r="O105" i="8"/>
  <c r="O23" i="8" s="1"/>
  <c r="N105" i="8"/>
  <c r="M105" i="8"/>
  <c r="M23" i="8" s="1"/>
  <c r="L105" i="8"/>
  <c r="C101" i="8"/>
  <c r="C100" i="8"/>
  <c r="C99" i="8"/>
  <c r="C98" i="8"/>
  <c r="C97" i="8"/>
  <c r="C96" i="8"/>
  <c r="C95" i="8"/>
  <c r="C94" i="8"/>
  <c r="C93" i="8"/>
  <c r="C92" i="8"/>
  <c r="C91" i="8"/>
  <c r="C90" i="8"/>
  <c r="P88" i="8"/>
  <c r="P101" i="8" s="1"/>
  <c r="O88" i="8"/>
  <c r="O101" i="8" s="1"/>
  <c r="N88" i="8"/>
  <c r="N101" i="8" s="1"/>
  <c r="M88" i="8"/>
  <c r="M101" i="8" s="1"/>
  <c r="L88" i="8"/>
  <c r="L101" i="8" s="1"/>
  <c r="K88" i="8"/>
  <c r="K101" i="8" s="1"/>
  <c r="J88" i="8"/>
  <c r="J101" i="8" s="1"/>
  <c r="I88" i="8"/>
  <c r="I101" i="8" s="1"/>
  <c r="H88" i="8"/>
  <c r="H101" i="8" s="1"/>
  <c r="G88" i="8"/>
  <c r="G101" i="8" s="1"/>
  <c r="C88" i="8"/>
  <c r="P87" i="8"/>
  <c r="P100" i="8" s="1"/>
  <c r="O87" i="8"/>
  <c r="O100" i="8" s="1"/>
  <c r="N87" i="8"/>
  <c r="N100" i="8" s="1"/>
  <c r="M87" i="8"/>
  <c r="M100" i="8" s="1"/>
  <c r="L87" i="8"/>
  <c r="L100" i="8" s="1"/>
  <c r="K87" i="8"/>
  <c r="K100" i="8" s="1"/>
  <c r="J87" i="8"/>
  <c r="J100" i="8" s="1"/>
  <c r="I87" i="8"/>
  <c r="I100" i="8" s="1"/>
  <c r="H87" i="8"/>
  <c r="H100" i="8" s="1"/>
  <c r="G87" i="8"/>
  <c r="G100" i="8" s="1"/>
  <c r="C87" i="8"/>
  <c r="P86" i="8"/>
  <c r="P99" i="8" s="1"/>
  <c r="O86" i="8"/>
  <c r="O99" i="8" s="1"/>
  <c r="N86" i="8"/>
  <c r="N99" i="8" s="1"/>
  <c r="M86" i="8"/>
  <c r="M99" i="8" s="1"/>
  <c r="L86" i="8"/>
  <c r="L99" i="8" s="1"/>
  <c r="K86" i="8"/>
  <c r="K99" i="8" s="1"/>
  <c r="J86" i="8"/>
  <c r="J99" i="8" s="1"/>
  <c r="I86" i="8"/>
  <c r="I99" i="8" s="1"/>
  <c r="H86" i="8"/>
  <c r="H99" i="8" s="1"/>
  <c r="G86" i="8"/>
  <c r="G99" i="8" s="1"/>
  <c r="C86" i="8"/>
  <c r="P85" i="8"/>
  <c r="P98" i="8" s="1"/>
  <c r="O85" i="8"/>
  <c r="O98" i="8" s="1"/>
  <c r="N85" i="8"/>
  <c r="N98" i="8" s="1"/>
  <c r="M85" i="8"/>
  <c r="M98" i="8" s="1"/>
  <c r="L85" i="8"/>
  <c r="L98" i="8" s="1"/>
  <c r="K85" i="8"/>
  <c r="K98" i="8" s="1"/>
  <c r="J85" i="8"/>
  <c r="J98" i="8" s="1"/>
  <c r="I85" i="8"/>
  <c r="I98" i="8" s="1"/>
  <c r="H85" i="8"/>
  <c r="H98" i="8" s="1"/>
  <c r="G85" i="8"/>
  <c r="G98" i="8" s="1"/>
  <c r="C85" i="8"/>
  <c r="P84" i="8"/>
  <c r="P97" i="8" s="1"/>
  <c r="O84" i="8"/>
  <c r="O97" i="8" s="1"/>
  <c r="N84" i="8"/>
  <c r="N97" i="8" s="1"/>
  <c r="M84" i="8"/>
  <c r="M97" i="8" s="1"/>
  <c r="L84" i="8"/>
  <c r="L97" i="8" s="1"/>
  <c r="K84" i="8"/>
  <c r="K97" i="8" s="1"/>
  <c r="J84" i="8"/>
  <c r="J97" i="8" s="1"/>
  <c r="I84" i="8"/>
  <c r="I97" i="8" s="1"/>
  <c r="H84" i="8"/>
  <c r="H97" i="8" s="1"/>
  <c r="G84" i="8"/>
  <c r="G97" i="8" s="1"/>
  <c r="C84" i="8"/>
  <c r="P83" i="8"/>
  <c r="P96" i="8" s="1"/>
  <c r="O83" i="8"/>
  <c r="O96" i="8" s="1"/>
  <c r="N83" i="8"/>
  <c r="N96" i="8" s="1"/>
  <c r="M83" i="8"/>
  <c r="M96" i="8" s="1"/>
  <c r="L83" i="8"/>
  <c r="L96" i="8" s="1"/>
  <c r="K83" i="8"/>
  <c r="K96" i="8" s="1"/>
  <c r="J83" i="8"/>
  <c r="J96" i="8" s="1"/>
  <c r="I83" i="8"/>
  <c r="I96" i="8" s="1"/>
  <c r="H83" i="8"/>
  <c r="H96" i="8" s="1"/>
  <c r="G83" i="8"/>
  <c r="G96" i="8" s="1"/>
  <c r="C83" i="8"/>
  <c r="P82" i="8"/>
  <c r="P95" i="8" s="1"/>
  <c r="O82" i="8"/>
  <c r="O95" i="8" s="1"/>
  <c r="N82" i="8"/>
  <c r="N95" i="8" s="1"/>
  <c r="M82" i="8"/>
  <c r="M95" i="8" s="1"/>
  <c r="L82" i="8"/>
  <c r="L95" i="8" s="1"/>
  <c r="K82" i="8"/>
  <c r="K95" i="8" s="1"/>
  <c r="J82" i="8"/>
  <c r="J95" i="8" s="1"/>
  <c r="I82" i="8"/>
  <c r="I95" i="8" s="1"/>
  <c r="H82" i="8"/>
  <c r="H95" i="8" s="1"/>
  <c r="G82" i="8"/>
  <c r="G95" i="8" s="1"/>
  <c r="C82" i="8"/>
  <c r="P81" i="8"/>
  <c r="P94" i="8" s="1"/>
  <c r="O81" i="8"/>
  <c r="O94" i="8" s="1"/>
  <c r="N81" i="8"/>
  <c r="N94" i="8" s="1"/>
  <c r="M81" i="8"/>
  <c r="M94" i="8" s="1"/>
  <c r="L81" i="8"/>
  <c r="L94" i="8" s="1"/>
  <c r="K81" i="8"/>
  <c r="K94" i="8" s="1"/>
  <c r="J81" i="8"/>
  <c r="J94" i="8" s="1"/>
  <c r="I81" i="8"/>
  <c r="I94" i="8" s="1"/>
  <c r="H81" i="8"/>
  <c r="H94" i="8" s="1"/>
  <c r="G81" i="8"/>
  <c r="G94" i="8" s="1"/>
  <c r="C81" i="8"/>
  <c r="P80" i="8"/>
  <c r="P93" i="8" s="1"/>
  <c r="O80" i="8"/>
  <c r="O93" i="8" s="1"/>
  <c r="N80" i="8"/>
  <c r="N93" i="8" s="1"/>
  <c r="M80" i="8"/>
  <c r="M93" i="8" s="1"/>
  <c r="L80" i="8"/>
  <c r="L93" i="8" s="1"/>
  <c r="K80" i="8"/>
  <c r="K93" i="8" s="1"/>
  <c r="J80" i="8"/>
  <c r="J93" i="8" s="1"/>
  <c r="I80" i="8"/>
  <c r="I93" i="8" s="1"/>
  <c r="H80" i="8"/>
  <c r="H93" i="8" s="1"/>
  <c r="G80" i="8"/>
  <c r="G93" i="8" s="1"/>
  <c r="C80" i="8"/>
  <c r="P79" i="8"/>
  <c r="P92" i="8" s="1"/>
  <c r="O79" i="8"/>
  <c r="O92" i="8" s="1"/>
  <c r="N79" i="8"/>
  <c r="N92" i="8" s="1"/>
  <c r="M79" i="8"/>
  <c r="M92" i="8" s="1"/>
  <c r="L79" i="8"/>
  <c r="L92" i="8" s="1"/>
  <c r="K79" i="8"/>
  <c r="K92" i="8" s="1"/>
  <c r="J79" i="8"/>
  <c r="J92" i="8" s="1"/>
  <c r="I79" i="8"/>
  <c r="I92" i="8" s="1"/>
  <c r="H79" i="8"/>
  <c r="H92" i="8" s="1"/>
  <c r="G79" i="8"/>
  <c r="G92" i="8" s="1"/>
  <c r="C79" i="8"/>
  <c r="P78" i="8"/>
  <c r="P91" i="8" s="1"/>
  <c r="O78" i="8"/>
  <c r="O91" i="8" s="1"/>
  <c r="N78" i="8"/>
  <c r="N91" i="8" s="1"/>
  <c r="M78" i="8"/>
  <c r="M91" i="8" s="1"/>
  <c r="L78" i="8"/>
  <c r="L91" i="8" s="1"/>
  <c r="K78" i="8"/>
  <c r="K91" i="8" s="1"/>
  <c r="J78" i="8"/>
  <c r="J91" i="8" s="1"/>
  <c r="I78" i="8"/>
  <c r="I91" i="8" s="1"/>
  <c r="H78" i="8"/>
  <c r="H91" i="8" s="1"/>
  <c r="G78" i="8"/>
  <c r="G91" i="8" s="1"/>
  <c r="C78" i="8"/>
  <c r="P77" i="8"/>
  <c r="P90" i="8" s="1"/>
  <c r="O77" i="8"/>
  <c r="O90" i="8" s="1"/>
  <c r="N77" i="8"/>
  <c r="N90" i="8" s="1"/>
  <c r="M77" i="8"/>
  <c r="M90" i="8" s="1"/>
  <c r="L77" i="8"/>
  <c r="L90" i="8" s="1"/>
  <c r="C77" i="8"/>
  <c r="P76" i="8"/>
  <c r="P89" i="8" s="1"/>
  <c r="O76" i="8"/>
  <c r="O89" i="8" s="1"/>
  <c r="N76" i="8"/>
  <c r="N89" i="8" s="1"/>
  <c r="M76" i="8"/>
  <c r="M89" i="8" s="1"/>
  <c r="L76" i="8"/>
  <c r="L89" i="8" s="1"/>
  <c r="K76" i="8"/>
  <c r="K89" i="8" s="1"/>
  <c r="J76" i="8"/>
  <c r="J89" i="8" s="1"/>
  <c r="I76" i="8"/>
  <c r="I89" i="8" s="1"/>
  <c r="H76" i="8"/>
  <c r="H89" i="8" s="1"/>
  <c r="G76" i="8"/>
  <c r="G89" i="8" s="1"/>
  <c r="C72" i="8"/>
  <c r="C71" i="8"/>
  <c r="C70" i="8"/>
  <c r="C69" i="8"/>
  <c r="C68" i="8"/>
  <c r="C67" i="8"/>
  <c r="C66" i="8"/>
  <c r="C65" i="8"/>
  <c r="C64" i="8"/>
  <c r="C63" i="8"/>
  <c r="C62" i="8"/>
  <c r="C61" i="8"/>
  <c r="P59" i="8"/>
  <c r="P72" i="8" s="1"/>
  <c r="O59" i="8"/>
  <c r="O72" i="8" s="1"/>
  <c r="N59" i="8"/>
  <c r="N72" i="8" s="1"/>
  <c r="M59" i="8"/>
  <c r="M72" i="8" s="1"/>
  <c r="L59" i="8"/>
  <c r="L72" i="8" s="1"/>
  <c r="K59" i="8"/>
  <c r="K72" i="8" s="1"/>
  <c r="J59" i="8"/>
  <c r="J72" i="8" s="1"/>
  <c r="I59" i="8"/>
  <c r="I72" i="8" s="1"/>
  <c r="H59" i="8"/>
  <c r="H72" i="8" s="1"/>
  <c r="G59" i="8"/>
  <c r="G72" i="8" s="1"/>
  <c r="C59" i="8"/>
  <c r="P58" i="8"/>
  <c r="P71" i="8" s="1"/>
  <c r="O58" i="8"/>
  <c r="O71" i="8" s="1"/>
  <c r="N58" i="8"/>
  <c r="N71" i="8" s="1"/>
  <c r="M58" i="8"/>
  <c r="M71" i="8" s="1"/>
  <c r="L58" i="8"/>
  <c r="L71" i="8" s="1"/>
  <c r="K58" i="8"/>
  <c r="K71" i="8" s="1"/>
  <c r="J58" i="8"/>
  <c r="J71" i="8" s="1"/>
  <c r="I58" i="8"/>
  <c r="I71" i="8" s="1"/>
  <c r="H58" i="8"/>
  <c r="H71" i="8" s="1"/>
  <c r="G58" i="8"/>
  <c r="G71" i="8" s="1"/>
  <c r="C58" i="8"/>
  <c r="P57" i="8"/>
  <c r="P70" i="8" s="1"/>
  <c r="O57" i="8"/>
  <c r="O70" i="8" s="1"/>
  <c r="N57" i="8"/>
  <c r="N70" i="8" s="1"/>
  <c r="M57" i="8"/>
  <c r="M70" i="8" s="1"/>
  <c r="L57" i="8"/>
  <c r="L70" i="8" s="1"/>
  <c r="K57" i="8"/>
  <c r="K70" i="8" s="1"/>
  <c r="J57" i="8"/>
  <c r="J70" i="8" s="1"/>
  <c r="I57" i="8"/>
  <c r="I70" i="8" s="1"/>
  <c r="H57" i="8"/>
  <c r="H70" i="8" s="1"/>
  <c r="G57" i="8"/>
  <c r="G70" i="8" s="1"/>
  <c r="C57" i="8"/>
  <c r="P56" i="8"/>
  <c r="P69" i="8" s="1"/>
  <c r="O56" i="8"/>
  <c r="O69" i="8" s="1"/>
  <c r="N56" i="8"/>
  <c r="N69" i="8" s="1"/>
  <c r="M56" i="8"/>
  <c r="M69" i="8" s="1"/>
  <c r="L56" i="8"/>
  <c r="L69" i="8" s="1"/>
  <c r="K56" i="8"/>
  <c r="K69" i="8" s="1"/>
  <c r="J56" i="8"/>
  <c r="J69" i="8" s="1"/>
  <c r="I56" i="8"/>
  <c r="I69" i="8" s="1"/>
  <c r="H56" i="8"/>
  <c r="H69" i="8" s="1"/>
  <c r="G56" i="8"/>
  <c r="G69" i="8" s="1"/>
  <c r="C56" i="8"/>
  <c r="P55" i="8"/>
  <c r="P68" i="8" s="1"/>
  <c r="O55" i="8"/>
  <c r="O68" i="8" s="1"/>
  <c r="N55" i="8"/>
  <c r="N68" i="8" s="1"/>
  <c r="M55" i="8"/>
  <c r="M68" i="8" s="1"/>
  <c r="L55" i="8"/>
  <c r="L68" i="8" s="1"/>
  <c r="K55" i="8"/>
  <c r="K68" i="8" s="1"/>
  <c r="J55" i="8"/>
  <c r="J68" i="8" s="1"/>
  <c r="I55" i="8"/>
  <c r="I68" i="8" s="1"/>
  <c r="H55" i="8"/>
  <c r="H68" i="8" s="1"/>
  <c r="G55" i="8"/>
  <c r="G68" i="8" s="1"/>
  <c r="C55" i="8"/>
  <c r="P54" i="8"/>
  <c r="P67" i="8" s="1"/>
  <c r="O54" i="8"/>
  <c r="O67" i="8" s="1"/>
  <c r="N54" i="8"/>
  <c r="N67" i="8" s="1"/>
  <c r="M54" i="8"/>
  <c r="M67" i="8" s="1"/>
  <c r="L54" i="8"/>
  <c r="L67" i="8" s="1"/>
  <c r="K54" i="8"/>
  <c r="K67" i="8" s="1"/>
  <c r="J54" i="8"/>
  <c r="J67" i="8" s="1"/>
  <c r="I54" i="8"/>
  <c r="I67" i="8" s="1"/>
  <c r="H54" i="8"/>
  <c r="H67" i="8" s="1"/>
  <c r="G54" i="8"/>
  <c r="G67" i="8" s="1"/>
  <c r="C54" i="8"/>
  <c r="P53" i="8"/>
  <c r="P66" i="8" s="1"/>
  <c r="O53" i="8"/>
  <c r="O66" i="8" s="1"/>
  <c r="N53" i="8"/>
  <c r="N66" i="8" s="1"/>
  <c r="M53" i="8"/>
  <c r="M66" i="8" s="1"/>
  <c r="L53" i="8"/>
  <c r="L66" i="8" s="1"/>
  <c r="K53" i="8"/>
  <c r="K66" i="8" s="1"/>
  <c r="J53" i="8"/>
  <c r="J66" i="8" s="1"/>
  <c r="I53" i="8"/>
  <c r="I66" i="8" s="1"/>
  <c r="H53" i="8"/>
  <c r="H66" i="8" s="1"/>
  <c r="G53" i="8"/>
  <c r="G66" i="8" s="1"/>
  <c r="C53" i="8"/>
  <c r="P52" i="8"/>
  <c r="P65" i="8" s="1"/>
  <c r="O52" i="8"/>
  <c r="O65" i="8" s="1"/>
  <c r="N52" i="8"/>
  <c r="N65" i="8" s="1"/>
  <c r="M52" i="8"/>
  <c r="M65" i="8" s="1"/>
  <c r="L52" i="8"/>
  <c r="L65" i="8" s="1"/>
  <c r="K52" i="8"/>
  <c r="K65" i="8" s="1"/>
  <c r="J52" i="8"/>
  <c r="J65" i="8" s="1"/>
  <c r="I52" i="8"/>
  <c r="I65" i="8" s="1"/>
  <c r="H52" i="8"/>
  <c r="H65" i="8" s="1"/>
  <c r="G52" i="8"/>
  <c r="G65" i="8" s="1"/>
  <c r="C52" i="8"/>
  <c r="P51" i="8"/>
  <c r="P64" i="8" s="1"/>
  <c r="O51" i="8"/>
  <c r="O64" i="8" s="1"/>
  <c r="N51" i="8"/>
  <c r="N64" i="8" s="1"/>
  <c r="M51" i="8"/>
  <c r="M64" i="8" s="1"/>
  <c r="L51" i="8"/>
  <c r="L64" i="8" s="1"/>
  <c r="K51" i="8"/>
  <c r="K64" i="8" s="1"/>
  <c r="J51" i="8"/>
  <c r="J64" i="8" s="1"/>
  <c r="I51" i="8"/>
  <c r="I64" i="8" s="1"/>
  <c r="H51" i="8"/>
  <c r="H64" i="8" s="1"/>
  <c r="G51" i="8"/>
  <c r="G64" i="8" s="1"/>
  <c r="C51" i="8"/>
  <c r="P50" i="8"/>
  <c r="P63" i="8" s="1"/>
  <c r="O50" i="8"/>
  <c r="O63" i="8" s="1"/>
  <c r="N50" i="8"/>
  <c r="N63" i="8" s="1"/>
  <c r="M50" i="8"/>
  <c r="M63" i="8" s="1"/>
  <c r="L50" i="8"/>
  <c r="L63" i="8" s="1"/>
  <c r="K50" i="8"/>
  <c r="K63" i="8" s="1"/>
  <c r="J50" i="8"/>
  <c r="J63" i="8" s="1"/>
  <c r="I50" i="8"/>
  <c r="I63" i="8" s="1"/>
  <c r="H50" i="8"/>
  <c r="H63" i="8" s="1"/>
  <c r="G50" i="8"/>
  <c r="G63" i="8" s="1"/>
  <c r="C50" i="8"/>
  <c r="P49" i="8"/>
  <c r="P62" i="8" s="1"/>
  <c r="O49" i="8"/>
  <c r="O62" i="8" s="1"/>
  <c r="N49" i="8"/>
  <c r="N62" i="8" s="1"/>
  <c r="M49" i="8"/>
  <c r="M62" i="8" s="1"/>
  <c r="L49" i="8"/>
  <c r="L62" i="8" s="1"/>
  <c r="K49" i="8"/>
  <c r="K62" i="8" s="1"/>
  <c r="J49" i="8"/>
  <c r="J62" i="8" s="1"/>
  <c r="I49" i="8"/>
  <c r="I62" i="8" s="1"/>
  <c r="H49" i="8"/>
  <c r="H62" i="8" s="1"/>
  <c r="G49" i="8"/>
  <c r="G62" i="8" s="1"/>
  <c r="C49" i="8"/>
  <c r="P48" i="8"/>
  <c r="P61" i="8" s="1"/>
  <c r="O48" i="8"/>
  <c r="O61" i="8" s="1"/>
  <c r="N48" i="8"/>
  <c r="N61" i="8" s="1"/>
  <c r="M48" i="8"/>
  <c r="M61" i="8" s="1"/>
  <c r="L48" i="8"/>
  <c r="L61" i="8" s="1"/>
  <c r="C48" i="8"/>
  <c r="P47" i="8"/>
  <c r="P60" i="8" s="1"/>
  <c r="O47" i="8"/>
  <c r="O60" i="8" s="1"/>
  <c r="N47" i="8"/>
  <c r="N60" i="8" s="1"/>
  <c r="M47" i="8"/>
  <c r="M60" i="8" s="1"/>
  <c r="L47" i="8"/>
  <c r="L60" i="8" s="1"/>
  <c r="K47" i="8"/>
  <c r="K60" i="8" s="1"/>
  <c r="J47" i="8"/>
  <c r="J60" i="8" s="1"/>
  <c r="I47" i="8"/>
  <c r="I60" i="8" s="1"/>
  <c r="H47" i="8"/>
  <c r="H60" i="8" s="1"/>
  <c r="G47" i="8"/>
  <c r="G60" i="8" s="1"/>
  <c r="P40" i="8"/>
  <c r="O40" i="8"/>
  <c r="N40" i="8"/>
  <c r="M40" i="8"/>
  <c r="L40" i="8"/>
  <c r="K40" i="8"/>
  <c r="J40" i="8"/>
  <c r="I40" i="8"/>
  <c r="H40" i="8"/>
  <c r="G40" i="8"/>
  <c r="E40" i="8"/>
  <c r="D40" i="8"/>
  <c r="C40" i="8"/>
  <c r="P39" i="8"/>
  <c r="O39" i="8"/>
  <c r="N39" i="8"/>
  <c r="M39" i="8"/>
  <c r="L39" i="8"/>
  <c r="K39" i="8"/>
  <c r="J39" i="8"/>
  <c r="I39" i="8"/>
  <c r="H39" i="8"/>
  <c r="G39" i="8"/>
  <c r="E39" i="8"/>
  <c r="D39" i="8"/>
  <c r="C39" i="8"/>
  <c r="P38" i="8"/>
  <c r="O38" i="8"/>
  <c r="N38" i="8"/>
  <c r="M38" i="8"/>
  <c r="L38" i="8"/>
  <c r="K38" i="8"/>
  <c r="J38" i="8"/>
  <c r="I38" i="8"/>
  <c r="H38" i="8"/>
  <c r="G38" i="8"/>
  <c r="E38" i="8"/>
  <c r="D38" i="8"/>
  <c r="C38" i="8"/>
  <c r="P37" i="8"/>
  <c r="O37" i="8"/>
  <c r="N37" i="8"/>
  <c r="M37" i="8"/>
  <c r="L37" i="8"/>
  <c r="K37" i="8"/>
  <c r="J37" i="8"/>
  <c r="I37" i="8"/>
  <c r="H37" i="8"/>
  <c r="G37" i="8"/>
  <c r="E37" i="8"/>
  <c r="D37" i="8"/>
  <c r="C37" i="8"/>
  <c r="P36" i="8"/>
  <c r="O36" i="8"/>
  <c r="N36" i="8"/>
  <c r="M36" i="8"/>
  <c r="L36" i="8"/>
  <c r="K36" i="8"/>
  <c r="J36" i="8"/>
  <c r="I36" i="8"/>
  <c r="H36" i="8"/>
  <c r="G36" i="8"/>
  <c r="E36" i="8"/>
  <c r="D36" i="8"/>
  <c r="C36" i="8"/>
  <c r="P35" i="8"/>
  <c r="O35" i="8"/>
  <c r="N35" i="8"/>
  <c r="M35" i="8"/>
  <c r="L35" i="8"/>
  <c r="K35" i="8"/>
  <c r="J35" i="8"/>
  <c r="I35" i="8"/>
  <c r="H35" i="8"/>
  <c r="G35" i="8"/>
  <c r="E35" i="8"/>
  <c r="D35" i="8"/>
  <c r="C35" i="8"/>
  <c r="P34" i="8"/>
  <c r="O34" i="8"/>
  <c r="N34" i="8"/>
  <c r="M34" i="8"/>
  <c r="L34" i="8"/>
  <c r="K34" i="8"/>
  <c r="J34" i="8"/>
  <c r="I34" i="8"/>
  <c r="H34" i="8"/>
  <c r="G34" i="8"/>
  <c r="E34" i="8"/>
  <c r="D34" i="8"/>
  <c r="C34" i="8"/>
  <c r="P33" i="8"/>
  <c r="O33" i="8"/>
  <c r="N33" i="8"/>
  <c r="M33" i="8"/>
  <c r="L33" i="8"/>
  <c r="K33" i="8"/>
  <c r="J33" i="8"/>
  <c r="I33" i="8"/>
  <c r="H33" i="8"/>
  <c r="G33" i="8"/>
  <c r="E33" i="8"/>
  <c r="D33" i="8"/>
  <c r="C33" i="8"/>
  <c r="P32" i="8"/>
  <c r="O32" i="8"/>
  <c r="N32" i="8"/>
  <c r="M32" i="8"/>
  <c r="L32" i="8"/>
  <c r="K32" i="8"/>
  <c r="J32" i="8"/>
  <c r="I32" i="8"/>
  <c r="H32" i="8"/>
  <c r="G32" i="8"/>
  <c r="E32" i="8"/>
  <c r="D32" i="8"/>
  <c r="C32" i="8"/>
  <c r="P31" i="8"/>
  <c r="O31" i="8"/>
  <c r="N31" i="8"/>
  <c r="M31" i="8"/>
  <c r="L31" i="8"/>
  <c r="K31" i="8"/>
  <c r="J31" i="8"/>
  <c r="I31" i="8"/>
  <c r="H31" i="8"/>
  <c r="G31" i="8"/>
  <c r="E31" i="8"/>
  <c r="D31" i="8"/>
  <c r="C31" i="8"/>
  <c r="P30" i="8"/>
  <c r="O30" i="8"/>
  <c r="N30" i="8"/>
  <c r="M30" i="8"/>
  <c r="L30" i="8"/>
  <c r="K30" i="8"/>
  <c r="J30" i="8"/>
  <c r="I30" i="8"/>
  <c r="H30" i="8"/>
  <c r="G30" i="8"/>
  <c r="E30" i="8"/>
  <c r="D30" i="8"/>
  <c r="C30" i="8"/>
  <c r="P29" i="8"/>
  <c r="O29" i="8"/>
  <c r="N29" i="8"/>
  <c r="M29" i="8"/>
  <c r="L29" i="8"/>
  <c r="K29" i="8"/>
  <c r="J29" i="8"/>
  <c r="I29" i="8"/>
  <c r="I106" i="8" s="1"/>
  <c r="I119" i="8" s="1"/>
  <c r="H29" i="8"/>
  <c r="H106" i="8" s="1"/>
  <c r="H119" i="8" s="1"/>
  <c r="G29" i="8"/>
  <c r="E29" i="8"/>
  <c r="D29" i="8"/>
  <c r="C29" i="8"/>
  <c r="U28" i="8"/>
  <c r="U27" i="8"/>
  <c r="U26" i="8"/>
  <c r="L202" i="8" s="1"/>
  <c r="L215" i="8" s="1"/>
  <c r="U25" i="8"/>
  <c r="U24" i="8"/>
  <c r="U23" i="8"/>
  <c r="U22" i="8"/>
  <c r="N198" i="8" s="1"/>
  <c r="N211" i="8" s="1"/>
  <c r="U21" i="8"/>
  <c r="N197" i="8" s="1"/>
  <c r="N210" i="8" s="1"/>
  <c r="U20" i="8"/>
  <c r="U19" i="8"/>
  <c r="U18" i="8"/>
  <c r="P194" i="8" s="1"/>
  <c r="P207" i="8" s="1"/>
  <c r="E18" i="8"/>
  <c r="U17" i="8"/>
  <c r="K193" i="8" s="1"/>
  <c r="K206" i="8" s="1"/>
  <c r="T12" i="8"/>
  <c r="I77" i="8" s="1"/>
  <c r="T8" i="8"/>
  <c r="T10" i="8" s="1"/>
  <c r="T6" i="8"/>
  <c r="T4" i="8"/>
  <c r="U17" i="6"/>
  <c r="G105" i="5" l="1"/>
  <c r="G118" i="5" s="1"/>
  <c r="O105" i="7"/>
  <c r="P105" i="7"/>
  <c r="K90" i="5"/>
  <c r="K135" i="5"/>
  <c r="K148" i="5" s="1"/>
  <c r="T10" i="7"/>
  <c r="N163" i="7"/>
  <c r="N176" i="7" s="1"/>
  <c r="K105" i="5"/>
  <c r="K118" i="5" s="1"/>
  <c r="K131" i="5" s="1"/>
  <c r="L105" i="7"/>
  <c r="O163" i="7"/>
  <c r="O176" i="7" s="1"/>
  <c r="O118" i="7"/>
  <c r="L118" i="8"/>
  <c r="L131" i="8" s="1"/>
  <c r="L23" i="8"/>
  <c r="P118" i="8"/>
  <c r="P131" i="8" s="1"/>
  <c r="P23" i="8"/>
  <c r="N147" i="8"/>
  <c r="N160" i="8" s="1"/>
  <c r="N24" i="8"/>
  <c r="L176" i="8"/>
  <c r="L189" i="8" s="1"/>
  <c r="L25" i="8"/>
  <c r="P176" i="8"/>
  <c r="P25" i="8"/>
  <c r="N118" i="8"/>
  <c r="N131" i="8" s="1"/>
  <c r="N23" i="8"/>
  <c r="L147" i="8"/>
  <c r="L160" i="8" s="1"/>
  <c r="L24" i="8"/>
  <c r="P147" i="8"/>
  <c r="P160" i="8" s="1"/>
  <c r="P24" i="8"/>
  <c r="N176" i="8"/>
  <c r="N25" i="8"/>
  <c r="T14" i="8"/>
  <c r="O176" i="8"/>
  <c r="O189" i="8" s="1"/>
  <c r="O25" i="8"/>
  <c r="L78" i="7"/>
  <c r="L91" i="7" s="1"/>
  <c r="N80" i="7"/>
  <c r="N93" i="7" s="1"/>
  <c r="H50" i="7"/>
  <c r="H63" i="7" s="1"/>
  <c r="P50" i="7"/>
  <c r="P63" i="7" s="1"/>
  <c r="O77" i="7"/>
  <c r="O90" i="7" s="1"/>
  <c r="J78" i="7"/>
  <c r="J91" i="7" s="1"/>
  <c r="N78" i="7"/>
  <c r="N91" i="7" s="1"/>
  <c r="I79" i="7"/>
  <c r="I92" i="7" s="1"/>
  <c r="M79" i="7"/>
  <c r="M92" i="7" s="1"/>
  <c r="H80" i="7"/>
  <c r="H93" i="7" s="1"/>
  <c r="L80" i="7"/>
  <c r="L93" i="7" s="1"/>
  <c r="P80" i="7"/>
  <c r="P93" i="7" s="1"/>
  <c r="N48" i="7"/>
  <c r="N61" i="7" s="1"/>
  <c r="M49" i="7"/>
  <c r="M62" i="7" s="1"/>
  <c r="L50" i="7"/>
  <c r="L63" i="7" s="1"/>
  <c r="L77" i="7"/>
  <c r="L90" i="7" s="1"/>
  <c r="P77" i="7"/>
  <c r="P90" i="7" s="1"/>
  <c r="G49" i="7"/>
  <c r="G62" i="7" s="1"/>
  <c r="K49" i="7"/>
  <c r="K62" i="7" s="1"/>
  <c r="O49" i="7"/>
  <c r="O62" i="7" s="1"/>
  <c r="J79" i="7"/>
  <c r="J92" i="7" s="1"/>
  <c r="N79" i="7"/>
  <c r="N92" i="7" s="1"/>
  <c r="I51" i="7"/>
  <c r="I64" i="7" s="1"/>
  <c r="M51" i="7"/>
  <c r="M64" i="7" s="1"/>
  <c r="M80" i="7"/>
  <c r="M93" i="7" s="1"/>
  <c r="N50" i="7"/>
  <c r="N63" i="7" s="1"/>
  <c r="M77" i="7"/>
  <c r="M90" i="7" s="1"/>
  <c r="G79" i="7"/>
  <c r="G92" i="7" s="1"/>
  <c r="K79" i="7"/>
  <c r="K92" i="7" s="1"/>
  <c r="O79" i="7"/>
  <c r="O92" i="7" s="1"/>
  <c r="G78" i="7"/>
  <c r="G91" i="7" s="1"/>
  <c r="O78" i="7"/>
  <c r="O91" i="7" s="1"/>
  <c r="G77" i="7"/>
  <c r="G90" i="7" s="1"/>
  <c r="K78" i="7"/>
  <c r="K91" i="7" s="1"/>
  <c r="M102" i="5"/>
  <c r="M22" i="5" s="1"/>
  <c r="O131" i="5"/>
  <c r="K164" i="5"/>
  <c r="K177" i="5" s="1"/>
  <c r="P176" i="5"/>
  <c r="P189" i="5" s="1"/>
  <c r="N204" i="5"/>
  <c r="N217" i="5" s="1"/>
  <c r="O189" i="5"/>
  <c r="L147" i="5"/>
  <c r="L160" i="5" s="1"/>
  <c r="L73" i="5"/>
  <c r="L21" i="5" s="1"/>
  <c r="P73" i="5"/>
  <c r="P21" i="5" s="1"/>
  <c r="G135" i="5"/>
  <c r="G148" i="5" s="1"/>
  <c r="O73" i="5"/>
  <c r="O21" i="5" s="1"/>
  <c r="N102" i="5"/>
  <c r="N22" i="5" s="1"/>
  <c r="J135" i="5"/>
  <c r="J148" i="5" s="1"/>
  <c r="I78" i="7"/>
  <c r="I91" i="7" s="1"/>
  <c r="G80" i="7"/>
  <c r="G93" i="7" s="1"/>
  <c r="K80" i="7"/>
  <c r="K93" i="7" s="1"/>
  <c r="O80" i="7"/>
  <c r="O93" i="7" s="1"/>
  <c r="H78" i="7"/>
  <c r="H91" i="7" s="1"/>
  <c r="P78" i="7"/>
  <c r="P91" i="7" s="1"/>
  <c r="J80" i="7"/>
  <c r="J93" i="7" s="1"/>
  <c r="I80" i="7"/>
  <c r="I93" i="7" s="1"/>
  <c r="O48" i="7"/>
  <c r="O61" i="7" s="1"/>
  <c r="L49" i="7"/>
  <c r="L62" i="7" s="1"/>
  <c r="P49" i="7"/>
  <c r="P62" i="7" s="1"/>
  <c r="M50" i="7"/>
  <c r="M63" i="7" s="1"/>
  <c r="N51" i="7"/>
  <c r="N64" i="7" s="1"/>
  <c r="H79" i="7"/>
  <c r="H92" i="7" s="1"/>
  <c r="L48" i="7"/>
  <c r="L61" i="7" s="1"/>
  <c r="I49" i="7"/>
  <c r="I62" i="7" s="1"/>
  <c r="J50" i="7"/>
  <c r="J63" i="7" s="1"/>
  <c r="G51" i="7"/>
  <c r="G64" i="7" s="1"/>
  <c r="K51" i="7"/>
  <c r="K64" i="7" s="1"/>
  <c r="O51" i="7"/>
  <c r="O64" i="7" s="1"/>
  <c r="T14" i="7"/>
  <c r="G134" i="7" s="1"/>
  <c r="M48" i="7"/>
  <c r="M61" i="7" s="1"/>
  <c r="J49" i="7"/>
  <c r="J62" i="7" s="1"/>
  <c r="N49" i="7"/>
  <c r="N62" i="7" s="1"/>
  <c r="G50" i="7"/>
  <c r="G63" i="7" s="1"/>
  <c r="K50" i="7"/>
  <c r="K63" i="7" s="1"/>
  <c r="O50" i="7"/>
  <c r="O63" i="7" s="1"/>
  <c r="H51" i="7"/>
  <c r="H64" i="7" s="1"/>
  <c r="L51" i="7"/>
  <c r="L64" i="7" s="1"/>
  <c r="P51" i="7"/>
  <c r="P64" i="7" s="1"/>
  <c r="M78" i="7"/>
  <c r="M91" i="7" s="1"/>
  <c r="M105" i="7"/>
  <c r="L163" i="7"/>
  <c r="P163" i="7"/>
  <c r="H49" i="7"/>
  <c r="H62" i="7" s="1"/>
  <c r="I50" i="7"/>
  <c r="I63" i="7" s="1"/>
  <c r="J51" i="7"/>
  <c r="J64" i="7" s="1"/>
  <c r="N77" i="7"/>
  <c r="N90" i="7" s="1"/>
  <c r="L79" i="7"/>
  <c r="L92" i="7" s="1"/>
  <c r="P79" i="7"/>
  <c r="P92" i="7" s="1"/>
  <c r="P48" i="7"/>
  <c r="P61" i="7" s="1"/>
  <c r="N105" i="7"/>
  <c r="I77" i="7"/>
  <c r="I90" i="7" s="1"/>
  <c r="M176" i="7"/>
  <c r="M189" i="7" s="1"/>
  <c r="M25" i="7" s="1"/>
  <c r="L118" i="7"/>
  <c r="L131" i="7" s="1"/>
  <c r="L23" i="7" s="1"/>
  <c r="P118" i="7"/>
  <c r="P131" i="7" s="1"/>
  <c r="P23" i="7" s="1"/>
  <c r="J77" i="7"/>
  <c r="J90" i="7" s="1"/>
  <c r="G48" i="7"/>
  <c r="G61" i="7" s="1"/>
  <c r="K48" i="7"/>
  <c r="K61" i="7" s="1"/>
  <c r="K77" i="7"/>
  <c r="K90" i="7" s="1"/>
  <c r="H48" i="7"/>
  <c r="H61" i="7" s="1"/>
  <c r="O189" i="7"/>
  <c r="O25" i="7" s="1"/>
  <c r="O131" i="7"/>
  <c r="O23" i="7" s="1"/>
  <c r="N194" i="7"/>
  <c r="N207" i="7" s="1"/>
  <c r="J194" i="7"/>
  <c r="J207" i="7" s="1"/>
  <c r="P194" i="7"/>
  <c r="P207" i="7" s="1"/>
  <c r="L194" i="7"/>
  <c r="L207" i="7" s="1"/>
  <c r="H194" i="7"/>
  <c r="H207" i="7" s="1"/>
  <c r="K194" i="7"/>
  <c r="K207" i="7" s="1"/>
  <c r="O194" i="7"/>
  <c r="O207" i="7" s="1"/>
  <c r="G194" i="7"/>
  <c r="G207" i="7" s="1"/>
  <c r="I194" i="7"/>
  <c r="I207" i="7" s="1"/>
  <c r="M194" i="7"/>
  <c r="M207" i="7" s="1"/>
  <c r="P192" i="7"/>
  <c r="P205" i="7" s="1"/>
  <c r="L192" i="7"/>
  <c r="L205" i="7" s="1"/>
  <c r="H192" i="7"/>
  <c r="H205" i="7" s="1"/>
  <c r="N192" i="7"/>
  <c r="N205" i="7" s="1"/>
  <c r="J192" i="7"/>
  <c r="J205" i="7" s="1"/>
  <c r="K192" i="7"/>
  <c r="K205" i="7" s="1"/>
  <c r="J163" i="7"/>
  <c r="O192" i="7"/>
  <c r="O205" i="7" s="1"/>
  <c r="G192" i="7"/>
  <c r="G205" i="7" s="1"/>
  <c r="H163" i="7"/>
  <c r="H105" i="7"/>
  <c r="I163" i="7"/>
  <c r="J105" i="7"/>
  <c r="I192" i="7"/>
  <c r="I205" i="7" s="1"/>
  <c r="G105" i="7"/>
  <c r="K105" i="7"/>
  <c r="I105" i="7"/>
  <c r="M192" i="7"/>
  <c r="M205" i="7" s="1"/>
  <c r="K163" i="7"/>
  <c r="G163" i="7"/>
  <c r="J134" i="7"/>
  <c r="K134" i="7"/>
  <c r="I48" i="7"/>
  <c r="I61" i="7" s="1"/>
  <c r="O195" i="7"/>
  <c r="O208" i="7" s="1"/>
  <c r="K195" i="7"/>
  <c r="K208" i="7" s="1"/>
  <c r="G195" i="7"/>
  <c r="G208" i="7" s="1"/>
  <c r="M195" i="7"/>
  <c r="M208" i="7" s="1"/>
  <c r="I195" i="7"/>
  <c r="I208" i="7" s="1"/>
  <c r="P195" i="7"/>
  <c r="P208" i="7" s="1"/>
  <c r="H195" i="7"/>
  <c r="H208" i="7" s="1"/>
  <c r="L195" i="7"/>
  <c r="L208" i="7" s="1"/>
  <c r="N195" i="7"/>
  <c r="N208" i="7" s="1"/>
  <c r="M197" i="7"/>
  <c r="M210" i="7" s="1"/>
  <c r="I197" i="7"/>
  <c r="I210" i="7" s="1"/>
  <c r="O197" i="7"/>
  <c r="O210" i="7" s="1"/>
  <c r="K197" i="7"/>
  <c r="K210" i="7" s="1"/>
  <c r="G197" i="7"/>
  <c r="G210" i="7" s="1"/>
  <c r="P197" i="7"/>
  <c r="P210" i="7" s="1"/>
  <c r="H197" i="7"/>
  <c r="H210" i="7" s="1"/>
  <c r="L197" i="7"/>
  <c r="L210" i="7" s="1"/>
  <c r="N197" i="7"/>
  <c r="N210" i="7" s="1"/>
  <c r="M201" i="7"/>
  <c r="M214" i="7" s="1"/>
  <c r="I201" i="7"/>
  <c r="I214" i="7" s="1"/>
  <c r="O201" i="7"/>
  <c r="O214" i="7" s="1"/>
  <c r="K201" i="7"/>
  <c r="K214" i="7" s="1"/>
  <c r="G201" i="7"/>
  <c r="G214" i="7" s="1"/>
  <c r="P201" i="7"/>
  <c r="P214" i="7" s="1"/>
  <c r="H201" i="7"/>
  <c r="H214" i="7" s="1"/>
  <c r="L201" i="7"/>
  <c r="L214" i="7" s="1"/>
  <c r="N201" i="7"/>
  <c r="N214" i="7" s="1"/>
  <c r="O203" i="7"/>
  <c r="O216" i="7" s="1"/>
  <c r="K203" i="7"/>
  <c r="K216" i="7" s="1"/>
  <c r="G203" i="7"/>
  <c r="G216" i="7" s="1"/>
  <c r="M203" i="7"/>
  <c r="M216" i="7" s="1"/>
  <c r="I203" i="7"/>
  <c r="I216" i="7" s="1"/>
  <c r="P203" i="7"/>
  <c r="P216" i="7" s="1"/>
  <c r="H203" i="7"/>
  <c r="H216" i="7" s="1"/>
  <c r="L203" i="7"/>
  <c r="L216" i="7" s="1"/>
  <c r="N203" i="7"/>
  <c r="N216" i="7" s="1"/>
  <c r="J48" i="7"/>
  <c r="J61" i="7" s="1"/>
  <c r="H77" i="7"/>
  <c r="H90" i="7" s="1"/>
  <c r="N198" i="7"/>
  <c r="N211" i="7" s="1"/>
  <c r="J198" i="7"/>
  <c r="J211" i="7" s="1"/>
  <c r="P198" i="7"/>
  <c r="P211" i="7" s="1"/>
  <c r="L198" i="7"/>
  <c r="L211" i="7" s="1"/>
  <c r="H198" i="7"/>
  <c r="H211" i="7" s="1"/>
  <c r="K198" i="7"/>
  <c r="K211" i="7" s="1"/>
  <c r="O198" i="7"/>
  <c r="O211" i="7" s="1"/>
  <c r="G198" i="7"/>
  <c r="G211" i="7" s="1"/>
  <c r="I198" i="7"/>
  <c r="I211" i="7" s="1"/>
  <c r="N202" i="7"/>
  <c r="N215" i="7" s="1"/>
  <c r="J202" i="7"/>
  <c r="J215" i="7" s="1"/>
  <c r="P202" i="7"/>
  <c r="P215" i="7" s="1"/>
  <c r="L202" i="7"/>
  <c r="L215" i="7" s="1"/>
  <c r="H202" i="7"/>
  <c r="H215" i="7" s="1"/>
  <c r="K202" i="7"/>
  <c r="K215" i="7" s="1"/>
  <c r="O202" i="7"/>
  <c r="O215" i="7" s="1"/>
  <c r="G202" i="7"/>
  <c r="G215" i="7" s="1"/>
  <c r="I202" i="7"/>
  <c r="I215" i="7" s="1"/>
  <c r="M193" i="7"/>
  <c r="M206" i="7" s="1"/>
  <c r="I193" i="7"/>
  <c r="I206" i="7" s="1"/>
  <c r="O193" i="7"/>
  <c r="O206" i="7" s="1"/>
  <c r="K193" i="7"/>
  <c r="K206" i="7" s="1"/>
  <c r="G193" i="7"/>
  <c r="G206" i="7" s="1"/>
  <c r="P193" i="7"/>
  <c r="P206" i="7" s="1"/>
  <c r="H193" i="7"/>
  <c r="H206" i="7" s="1"/>
  <c r="L193" i="7"/>
  <c r="L206" i="7" s="1"/>
  <c r="N193" i="7"/>
  <c r="N206" i="7" s="1"/>
  <c r="P196" i="7"/>
  <c r="P209" i="7" s="1"/>
  <c r="L196" i="7"/>
  <c r="L209" i="7" s="1"/>
  <c r="H196" i="7"/>
  <c r="H209" i="7" s="1"/>
  <c r="N196" i="7"/>
  <c r="N209" i="7" s="1"/>
  <c r="J196" i="7"/>
  <c r="J209" i="7" s="1"/>
  <c r="K196" i="7"/>
  <c r="K209" i="7" s="1"/>
  <c r="O196" i="7"/>
  <c r="O209" i="7" s="1"/>
  <c r="G196" i="7"/>
  <c r="G209" i="7" s="1"/>
  <c r="I196" i="7"/>
  <c r="I209" i="7" s="1"/>
  <c r="P200" i="7"/>
  <c r="P213" i="7" s="1"/>
  <c r="L200" i="7"/>
  <c r="L213" i="7" s="1"/>
  <c r="H200" i="7"/>
  <c r="H213" i="7" s="1"/>
  <c r="N200" i="7"/>
  <c r="N213" i="7" s="1"/>
  <c r="J200" i="7"/>
  <c r="J213" i="7" s="1"/>
  <c r="K200" i="7"/>
  <c r="K213" i="7" s="1"/>
  <c r="O200" i="7"/>
  <c r="O213" i="7" s="1"/>
  <c r="G200" i="7"/>
  <c r="G213" i="7" s="1"/>
  <c r="I200" i="7"/>
  <c r="I213" i="7" s="1"/>
  <c r="P204" i="7"/>
  <c r="P217" i="7" s="1"/>
  <c r="L204" i="7"/>
  <c r="L217" i="7" s="1"/>
  <c r="H204" i="7"/>
  <c r="H217" i="7" s="1"/>
  <c r="N204" i="7"/>
  <c r="N217" i="7" s="1"/>
  <c r="J204" i="7"/>
  <c r="J217" i="7" s="1"/>
  <c r="K204" i="7"/>
  <c r="K217" i="7" s="1"/>
  <c r="O204" i="7"/>
  <c r="O217" i="7" s="1"/>
  <c r="G204" i="7"/>
  <c r="G217" i="7" s="1"/>
  <c r="I204" i="7"/>
  <c r="I217" i="7" s="1"/>
  <c r="O199" i="7"/>
  <c r="O212" i="7" s="1"/>
  <c r="K199" i="7"/>
  <c r="K212" i="7" s="1"/>
  <c r="G199" i="7"/>
  <c r="G212" i="7" s="1"/>
  <c r="M199" i="7"/>
  <c r="M212" i="7" s="1"/>
  <c r="I199" i="7"/>
  <c r="I212" i="7" s="1"/>
  <c r="P199" i="7"/>
  <c r="P212" i="7" s="1"/>
  <c r="H199" i="7"/>
  <c r="H212" i="7" s="1"/>
  <c r="L199" i="7"/>
  <c r="L212" i="7" s="1"/>
  <c r="N199" i="7"/>
  <c r="N212" i="7" s="1"/>
  <c r="J193" i="7"/>
  <c r="J206" i="7" s="1"/>
  <c r="J195" i="7"/>
  <c r="J208" i="7" s="1"/>
  <c r="J197" i="7"/>
  <c r="J210" i="7" s="1"/>
  <c r="J199" i="7"/>
  <c r="J212" i="7" s="1"/>
  <c r="J201" i="7"/>
  <c r="J214" i="7" s="1"/>
  <c r="J203" i="7"/>
  <c r="J216" i="7" s="1"/>
  <c r="N189" i="7"/>
  <c r="N25" i="7" s="1"/>
  <c r="O118" i="8"/>
  <c r="O131" i="8" s="1"/>
  <c r="I197" i="8"/>
  <c r="I210" i="8" s="1"/>
  <c r="P102" i="8"/>
  <c r="P22" i="8" s="1"/>
  <c r="N73" i="8"/>
  <c r="N21" i="8" s="1"/>
  <c r="O147" i="8"/>
  <c r="O160" i="8" s="1"/>
  <c r="O102" i="8"/>
  <c r="O22" i="8" s="1"/>
  <c r="M176" i="8"/>
  <c r="M189" i="8" s="1"/>
  <c r="K77" i="8"/>
  <c r="K90" i="8" s="1"/>
  <c r="K102" i="8" s="1"/>
  <c r="K22" i="8" s="1"/>
  <c r="H77" i="8"/>
  <c r="H90" i="8" s="1"/>
  <c r="H102" i="8" s="1"/>
  <c r="H22" i="8" s="1"/>
  <c r="L73" i="8"/>
  <c r="L21" i="8" s="1"/>
  <c r="M147" i="8"/>
  <c r="M160" i="8" s="1"/>
  <c r="M73" i="8"/>
  <c r="M21" i="8" s="1"/>
  <c r="L102" i="8"/>
  <c r="L22" i="8" s="1"/>
  <c r="O160" i="5"/>
  <c r="M201" i="5"/>
  <c r="M214" i="5" s="1"/>
  <c r="I201" i="5"/>
  <c r="I214" i="5" s="1"/>
  <c r="P201" i="5"/>
  <c r="P214" i="5" s="1"/>
  <c r="L201" i="5"/>
  <c r="L214" i="5" s="1"/>
  <c r="H201" i="5"/>
  <c r="H214" i="5" s="1"/>
  <c r="O201" i="5"/>
  <c r="O214" i="5" s="1"/>
  <c r="G201" i="5"/>
  <c r="G214" i="5" s="1"/>
  <c r="N201" i="5"/>
  <c r="N214" i="5" s="1"/>
  <c r="K201" i="5"/>
  <c r="K214" i="5" s="1"/>
  <c r="N202" i="5"/>
  <c r="N215" i="5" s="1"/>
  <c r="J202" i="5"/>
  <c r="J215" i="5" s="1"/>
  <c r="M202" i="5"/>
  <c r="M215" i="5" s="1"/>
  <c r="I202" i="5"/>
  <c r="I215" i="5" s="1"/>
  <c r="K202" i="5"/>
  <c r="K215" i="5" s="1"/>
  <c r="P202" i="5"/>
  <c r="P215" i="5" s="1"/>
  <c r="H202" i="5"/>
  <c r="H215" i="5" s="1"/>
  <c r="O202" i="5"/>
  <c r="O215" i="5" s="1"/>
  <c r="I164" i="5"/>
  <c r="I177" i="5" s="1"/>
  <c r="I135" i="5"/>
  <c r="I148" i="5" s="1"/>
  <c r="M73" i="5"/>
  <c r="M21" i="5" s="1"/>
  <c r="J77" i="5"/>
  <c r="J90" i="5" s="1"/>
  <c r="J102" i="5" s="1"/>
  <c r="J22" i="5" s="1"/>
  <c r="O102" i="5"/>
  <c r="O22" i="5" s="1"/>
  <c r="I106" i="5"/>
  <c r="I119" i="5" s="1"/>
  <c r="M147" i="5"/>
  <c r="M160" i="5" s="1"/>
  <c r="G202" i="5"/>
  <c r="G215" i="5" s="1"/>
  <c r="T10" i="5"/>
  <c r="M193" i="5"/>
  <c r="M206" i="5" s="1"/>
  <c r="I193" i="5"/>
  <c r="I206" i="5" s="1"/>
  <c r="P193" i="5"/>
  <c r="P206" i="5" s="1"/>
  <c r="L193" i="5"/>
  <c r="L206" i="5" s="1"/>
  <c r="H193" i="5"/>
  <c r="H206" i="5" s="1"/>
  <c r="O193" i="5"/>
  <c r="O206" i="5" s="1"/>
  <c r="G193" i="5"/>
  <c r="G206" i="5" s="1"/>
  <c r="N193" i="5"/>
  <c r="N206" i="5" s="1"/>
  <c r="K193" i="5"/>
  <c r="K206" i="5" s="1"/>
  <c r="P196" i="5"/>
  <c r="P209" i="5" s="1"/>
  <c r="L196" i="5"/>
  <c r="L209" i="5" s="1"/>
  <c r="H196" i="5"/>
  <c r="H209" i="5" s="1"/>
  <c r="O196" i="5"/>
  <c r="O209" i="5" s="1"/>
  <c r="K196" i="5"/>
  <c r="K209" i="5" s="1"/>
  <c r="G196" i="5"/>
  <c r="G209" i="5" s="1"/>
  <c r="J196" i="5"/>
  <c r="J209" i="5" s="1"/>
  <c r="I196" i="5"/>
  <c r="I209" i="5" s="1"/>
  <c r="N198" i="5"/>
  <c r="N211" i="5" s="1"/>
  <c r="J198" i="5"/>
  <c r="J211" i="5" s="1"/>
  <c r="M198" i="5"/>
  <c r="M211" i="5" s="1"/>
  <c r="I198" i="5"/>
  <c r="I211" i="5" s="1"/>
  <c r="K198" i="5"/>
  <c r="K211" i="5" s="1"/>
  <c r="P198" i="5"/>
  <c r="P211" i="5" s="1"/>
  <c r="H198" i="5"/>
  <c r="H211" i="5" s="1"/>
  <c r="L198" i="5"/>
  <c r="L211" i="5" s="1"/>
  <c r="G198" i="5"/>
  <c r="G211" i="5" s="1"/>
  <c r="O199" i="5"/>
  <c r="O212" i="5" s="1"/>
  <c r="K199" i="5"/>
  <c r="K212" i="5" s="1"/>
  <c r="G199" i="5"/>
  <c r="G212" i="5" s="1"/>
  <c r="N199" i="5"/>
  <c r="N212" i="5" s="1"/>
  <c r="J199" i="5"/>
  <c r="J212" i="5" s="1"/>
  <c r="M199" i="5"/>
  <c r="M212" i="5" s="1"/>
  <c r="L199" i="5"/>
  <c r="L212" i="5" s="1"/>
  <c r="I199" i="5"/>
  <c r="I212" i="5" s="1"/>
  <c r="H199" i="5"/>
  <c r="H212" i="5" s="1"/>
  <c r="O203" i="5"/>
  <c r="O216" i="5" s="1"/>
  <c r="K203" i="5"/>
  <c r="K216" i="5" s="1"/>
  <c r="G203" i="5"/>
  <c r="G216" i="5" s="1"/>
  <c r="N203" i="5"/>
  <c r="N216" i="5" s="1"/>
  <c r="J203" i="5"/>
  <c r="J216" i="5" s="1"/>
  <c r="M203" i="5"/>
  <c r="M216" i="5" s="1"/>
  <c r="L203" i="5"/>
  <c r="L216" i="5" s="1"/>
  <c r="P203" i="5"/>
  <c r="P216" i="5" s="1"/>
  <c r="N73" i="5"/>
  <c r="N21" i="5" s="1"/>
  <c r="P102" i="5"/>
  <c r="P22" i="5" s="1"/>
  <c r="L118" i="5"/>
  <c r="L131" i="5" s="1"/>
  <c r="P118" i="5"/>
  <c r="P131" i="5" s="1"/>
  <c r="M131" i="5"/>
  <c r="N160" i="5"/>
  <c r="J164" i="5"/>
  <c r="J177" i="5" s="1"/>
  <c r="N196" i="5"/>
  <c r="N209" i="5" s="1"/>
  <c r="O198" i="5"/>
  <c r="O211" i="5" s="1"/>
  <c r="L202" i="5"/>
  <c r="L215" i="5" s="1"/>
  <c r="T16" i="5"/>
  <c r="G134" i="5" s="1"/>
  <c r="O195" i="5"/>
  <c r="O208" i="5" s="1"/>
  <c r="K195" i="5"/>
  <c r="K208" i="5" s="1"/>
  <c r="G195" i="5"/>
  <c r="G208" i="5" s="1"/>
  <c r="N195" i="5"/>
  <c r="N208" i="5" s="1"/>
  <c r="J195" i="5"/>
  <c r="J208" i="5" s="1"/>
  <c r="M195" i="5"/>
  <c r="M208" i="5" s="1"/>
  <c r="L195" i="5"/>
  <c r="L208" i="5" s="1"/>
  <c r="P195" i="5"/>
  <c r="P208" i="5" s="1"/>
  <c r="M197" i="5"/>
  <c r="M210" i="5" s="1"/>
  <c r="I197" i="5"/>
  <c r="I210" i="5" s="1"/>
  <c r="P197" i="5"/>
  <c r="P210" i="5" s="1"/>
  <c r="L197" i="5"/>
  <c r="L210" i="5" s="1"/>
  <c r="H197" i="5"/>
  <c r="H210" i="5" s="1"/>
  <c r="O197" i="5"/>
  <c r="O210" i="5" s="1"/>
  <c r="G197" i="5"/>
  <c r="G210" i="5" s="1"/>
  <c r="N197" i="5"/>
  <c r="N210" i="5" s="1"/>
  <c r="J197" i="5"/>
  <c r="J210" i="5" s="1"/>
  <c r="I77" i="5"/>
  <c r="I90" i="5" s="1"/>
  <c r="I102" i="5" s="1"/>
  <c r="I22" i="5" s="1"/>
  <c r="H77" i="5"/>
  <c r="H90" i="5" s="1"/>
  <c r="H102" i="5" s="1"/>
  <c r="H22" i="5" s="1"/>
  <c r="K102" i="5"/>
  <c r="K22" i="5" s="1"/>
  <c r="N131" i="5"/>
  <c r="J176" i="5"/>
  <c r="I195" i="5"/>
  <c r="I208" i="5" s="1"/>
  <c r="J201" i="5"/>
  <c r="J214" i="5" s="1"/>
  <c r="P192" i="5"/>
  <c r="P205" i="5" s="1"/>
  <c r="L192" i="5"/>
  <c r="L205" i="5" s="1"/>
  <c r="H192" i="5"/>
  <c r="H205" i="5" s="1"/>
  <c r="O192" i="5"/>
  <c r="O205" i="5" s="1"/>
  <c r="K192" i="5"/>
  <c r="K205" i="5" s="1"/>
  <c r="G192" i="5"/>
  <c r="G205" i="5" s="1"/>
  <c r="J192" i="5"/>
  <c r="J205" i="5" s="1"/>
  <c r="H163" i="5"/>
  <c r="I192" i="5"/>
  <c r="I205" i="5" s="1"/>
  <c r="K163" i="5"/>
  <c r="G163" i="5"/>
  <c r="N192" i="5"/>
  <c r="N205" i="5" s="1"/>
  <c r="I163" i="5"/>
  <c r="J105" i="5"/>
  <c r="M192" i="5"/>
  <c r="M205" i="5" s="1"/>
  <c r="I105" i="5"/>
  <c r="N194" i="5"/>
  <c r="N207" i="5" s="1"/>
  <c r="J194" i="5"/>
  <c r="J207" i="5" s="1"/>
  <c r="M194" i="5"/>
  <c r="M207" i="5" s="1"/>
  <c r="I194" i="5"/>
  <c r="I207" i="5" s="1"/>
  <c r="K194" i="5"/>
  <c r="K207" i="5" s="1"/>
  <c r="P194" i="5"/>
  <c r="P207" i="5" s="1"/>
  <c r="H194" i="5"/>
  <c r="H207" i="5" s="1"/>
  <c r="O194" i="5"/>
  <c r="O207" i="5" s="1"/>
  <c r="H164" i="5"/>
  <c r="H177" i="5" s="1"/>
  <c r="H135" i="5"/>
  <c r="H148" i="5" s="1"/>
  <c r="G77" i="5"/>
  <c r="G90" i="5" s="1"/>
  <c r="G102" i="5" s="1"/>
  <c r="G22" i="5" s="1"/>
  <c r="L102" i="5"/>
  <c r="L22" i="5" s="1"/>
  <c r="H105" i="5"/>
  <c r="H106" i="5"/>
  <c r="H119" i="5" s="1"/>
  <c r="P160" i="5"/>
  <c r="L194" i="5"/>
  <c r="L207" i="5" s="1"/>
  <c r="K197" i="5"/>
  <c r="K210" i="5" s="1"/>
  <c r="P199" i="5"/>
  <c r="P212" i="5" s="1"/>
  <c r="H203" i="5"/>
  <c r="H216" i="5" s="1"/>
  <c r="M189" i="5"/>
  <c r="P200" i="5"/>
  <c r="P213" i="5" s="1"/>
  <c r="L200" i="5"/>
  <c r="L213" i="5" s="1"/>
  <c r="H200" i="5"/>
  <c r="H213" i="5" s="1"/>
  <c r="O200" i="5"/>
  <c r="O213" i="5" s="1"/>
  <c r="K200" i="5"/>
  <c r="K213" i="5" s="1"/>
  <c r="G200" i="5"/>
  <c r="G213" i="5" s="1"/>
  <c r="J200" i="5"/>
  <c r="J213" i="5" s="1"/>
  <c r="I200" i="5"/>
  <c r="I213" i="5" s="1"/>
  <c r="P204" i="5"/>
  <c r="P217" i="5" s="1"/>
  <c r="L204" i="5"/>
  <c r="L217" i="5" s="1"/>
  <c r="H204" i="5"/>
  <c r="H217" i="5" s="1"/>
  <c r="O204" i="5"/>
  <c r="O217" i="5" s="1"/>
  <c r="K204" i="5"/>
  <c r="K217" i="5" s="1"/>
  <c r="G204" i="5"/>
  <c r="G217" i="5" s="1"/>
  <c r="J204" i="5"/>
  <c r="J217" i="5" s="1"/>
  <c r="I204" i="5"/>
  <c r="I217" i="5" s="1"/>
  <c r="G106" i="5"/>
  <c r="G119" i="5" s="1"/>
  <c r="G131" i="5" s="1"/>
  <c r="N189" i="5"/>
  <c r="L189" i="5"/>
  <c r="N200" i="5"/>
  <c r="N213" i="5" s="1"/>
  <c r="I48" i="8"/>
  <c r="I61" i="8" s="1"/>
  <c r="I73" i="8" s="1"/>
  <c r="I21" i="8" s="1"/>
  <c r="H48" i="8"/>
  <c r="H61" i="8" s="1"/>
  <c r="H73" i="8" s="1"/>
  <c r="H21" i="8" s="1"/>
  <c r="K48" i="8"/>
  <c r="K61" i="8" s="1"/>
  <c r="K73" i="8" s="1"/>
  <c r="K21" i="8" s="1"/>
  <c r="J48" i="8"/>
  <c r="J61" i="8" s="1"/>
  <c r="J73" i="8" s="1"/>
  <c r="J21" i="8" s="1"/>
  <c r="G48" i="8"/>
  <c r="G61" i="8" s="1"/>
  <c r="G73" i="8" s="1"/>
  <c r="G21" i="8" s="1"/>
  <c r="O203" i="8"/>
  <c r="O216" i="8" s="1"/>
  <c r="K203" i="8"/>
  <c r="K216" i="8" s="1"/>
  <c r="G203" i="8"/>
  <c r="G216" i="8" s="1"/>
  <c r="N203" i="8"/>
  <c r="N216" i="8" s="1"/>
  <c r="J203" i="8"/>
  <c r="J216" i="8" s="1"/>
  <c r="M203" i="8"/>
  <c r="M216" i="8" s="1"/>
  <c r="L203" i="8"/>
  <c r="L216" i="8" s="1"/>
  <c r="I203" i="8"/>
  <c r="I216" i="8" s="1"/>
  <c r="H203" i="8"/>
  <c r="H216" i="8" s="1"/>
  <c r="J164" i="8"/>
  <c r="J177" i="8" s="1"/>
  <c r="J135" i="8"/>
  <c r="J148" i="8" s="1"/>
  <c r="I90" i="8"/>
  <c r="I102" i="8" s="1"/>
  <c r="I22" i="8" s="1"/>
  <c r="M118" i="8"/>
  <c r="M131" i="8" s="1"/>
  <c r="P189" i="8"/>
  <c r="O192" i="8"/>
  <c r="O205" i="8" s="1"/>
  <c r="K192" i="8"/>
  <c r="K205" i="8" s="1"/>
  <c r="G192" i="8"/>
  <c r="G205" i="8" s="1"/>
  <c r="P192" i="8"/>
  <c r="P205" i="8" s="1"/>
  <c r="J192" i="8"/>
  <c r="J205" i="8" s="1"/>
  <c r="J163" i="8"/>
  <c r="N192" i="8"/>
  <c r="N205" i="8" s="1"/>
  <c r="I192" i="8"/>
  <c r="I205" i="8" s="1"/>
  <c r="I163" i="8"/>
  <c r="M192" i="8"/>
  <c r="M205" i="8" s="1"/>
  <c r="H192" i="8"/>
  <c r="H205" i="8" s="1"/>
  <c r="L192" i="8"/>
  <c r="L205" i="8" s="1"/>
  <c r="H105" i="8"/>
  <c r="K163" i="8"/>
  <c r="K105" i="8"/>
  <c r="G105" i="8"/>
  <c r="M194" i="8"/>
  <c r="M207" i="8" s="1"/>
  <c r="I194" i="8"/>
  <c r="I207" i="8" s="1"/>
  <c r="O194" i="8"/>
  <c r="O207" i="8" s="1"/>
  <c r="J194" i="8"/>
  <c r="J207" i="8" s="1"/>
  <c r="N194" i="8"/>
  <c r="N207" i="8" s="1"/>
  <c r="H194" i="8"/>
  <c r="H207" i="8" s="1"/>
  <c r="L194" i="8"/>
  <c r="L207" i="8" s="1"/>
  <c r="G194" i="8"/>
  <c r="G207" i="8" s="1"/>
  <c r="K194" i="8"/>
  <c r="K207" i="8" s="1"/>
  <c r="P204" i="8"/>
  <c r="P217" i="8" s="1"/>
  <c r="L204" i="8"/>
  <c r="L217" i="8" s="1"/>
  <c r="H204" i="8"/>
  <c r="H217" i="8" s="1"/>
  <c r="O204" i="8"/>
  <c r="O217" i="8" s="1"/>
  <c r="K204" i="8"/>
  <c r="K217" i="8" s="1"/>
  <c r="G204" i="8"/>
  <c r="G217" i="8" s="1"/>
  <c r="J204" i="8"/>
  <c r="J217" i="8" s="1"/>
  <c r="I204" i="8"/>
  <c r="I217" i="8" s="1"/>
  <c r="N204" i="8"/>
  <c r="N217" i="8" s="1"/>
  <c r="M204" i="8"/>
  <c r="M217" i="8" s="1"/>
  <c r="K164" i="8"/>
  <c r="K177" i="8" s="1"/>
  <c r="K135" i="8"/>
  <c r="K148" i="8" s="1"/>
  <c r="M102" i="8"/>
  <c r="M22" i="8" s="1"/>
  <c r="I105" i="8"/>
  <c r="O73" i="8"/>
  <c r="O21" i="8" s="1"/>
  <c r="N102" i="8"/>
  <c r="N22" i="8" s="1"/>
  <c r="J105" i="8"/>
  <c r="J106" i="8"/>
  <c r="J119" i="8" s="1"/>
  <c r="G163" i="8"/>
  <c r="G164" i="8"/>
  <c r="G177" i="8" s="1"/>
  <c r="G135" i="8"/>
  <c r="G148" i="8" s="1"/>
  <c r="G106" i="8"/>
  <c r="G119" i="8" s="1"/>
  <c r="T16" i="8"/>
  <c r="G134" i="8" s="1"/>
  <c r="N195" i="8"/>
  <c r="N208" i="8" s="1"/>
  <c r="J195" i="8"/>
  <c r="J208" i="8" s="1"/>
  <c r="M195" i="8"/>
  <c r="M208" i="8" s="1"/>
  <c r="H195" i="8"/>
  <c r="H208" i="8" s="1"/>
  <c r="L195" i="8"/>
  <c r="L208" i="8" s="1"/>
  <c r="G195" i="8"/>
  <c r="G208" i="8" s="1"/>
  <c r="P195" i="8"/>
  <c r="P208" i="8" s="1"/>
  <c r="K195" i="8"/>
  <c r="K208" i="8" s="1"/>
  <c r="O195" i="8"/>
  <c r="O208" i="8" s="1"/>
  <c r="I195" i="8"/>
  <c r="I208" i="8" s="1"/>
  <c r="O200" i="8"/>
  <c r="O213" i="8" s="1"/>
  <c r="K200" i="8"/>
  <c r="K213" i="8" s="1"/>
  <c r="G200" i="8"/>
  <c r="G213" i="8" s="1"/>
  <c r="P200" i="8"/>
  <c r="P213" i="8" s="1"/>
  <c r="J200" i="8"/>
  <c r="J213" i="8" s="1"/>
  <c r="N200" i="8"/>
  <c r="N213" i="8" s="1"/>
  <c r="I200" i="8"/>
  <c r="I213" i="8" s="1"/>
  <c r="M200" i="8"/>
  <c r="M213" i="8" s="1"/>
  <c r="H200" i="8"/>
  <c r="H213" i="8" s="1"/>
  <c r="P193" i="8"/>
  <c r="P206" i="8" s="1"/>
  <c r="L193" i="8"/>
  <c r="L206" i="8" s="1"/>
  <c r="H193" i="8"/>
  <c r="H206" i="8" s="1"/>
  <c r="O193" i="8"/>
  <c r="O206" i="8" s="1"/>
  <c r="J193" i="8"/>
  <c r="J206" i="8" s="1"/>
  <c r="N193" i="8"/>
  <c r="N206" i="8" s="1"/>
  <c r="I193" i="8"/>
  <c r="I206" i="8" s="1"/>
  <c r="M193" i="8"/>
  <c r="M206" i="8" s="1"/>
  <c r="G193" i="8"/>
  <c r="G206" i="8" s="1"/>
  <c r="O196" i="8"/>
  <c r="O209" i="8" s="1"/>
  <c r="K196" i="8"/>
  <c r="K209" i="8" s="1"/>
  <c r="G196" i="8"/>
  <c r="G209" i="8" s="1"/>
  <c r="M196" i="8"/>
  <c r="M209" i="8" s="1"/>
  <c r="H196" i="8"/>
  <c r="H209" i="8" s="1"/>
  <c r="L196" i="8"/>
  <c r="L209" i="8" s="1"/>
  <c r="P196" i="8"/>
  <c r="P209" i="8" s="1"/>
  <c r="J196" i="8"/>
  <c r="J209" i="8" s="1"/>
  <c r="N196" i="8"/>
  <c r="N209" i="8" s="1"/>
  <c r="P197" i="8"/>
  <c r="P210" i="8" s="1"/>
  <c r="L197" i="8"/>
  <c r="L210" i="8" s="1"/>
  <c r="H197" i="8"/>
  <c r="H210" i="8" s="1"/>
  <c r="M197" i="8"/>
  <c r="M210" i="8" s="1"/>
  <c r="G197" i="8"/>
  <c r="G210" i="8" s="1"/>
  <c r="K197" i="8"/>
  <c r="K210" i="8" s="1"/>
  <c r="O197" i="8"/>
  <c r="O210" i="8" s="1"/>
  <c r="J197" i="8"/>
  <c r="J210" i="8" s="1"/>
  <c r="M198" i="8"/>
  <c r="M211" i="8" s="1"/>
  <c r="I198" i="8"/>
  <c r="I211" i="8" s="1"/>
  <c r="L198" i="8"/>
  <c r="L211" i="8" s="1"/>
  <c r="G198" i="8"/>
  <c r="G211" i="8" s="1"/>
  <c r="P198" i="8"/>
  <c r="P211" i="8" s="1"/>
  <c r="K198" i="8"/>
  <c r="K211" i="8" s="1"/>
  <c r="O198" i="8"/>
  <c r="O211" i="8" s="1"/>
  <c r="J198" i="8"/>
  <c r="J211" i="8" s="1"/>
  <c r="H198" i="8"/>
  <c r="H211" i="8" s="1"/>
  <c r="P201" i="8"/>
  <c r="P214" i="8" s="1"/>
  <c r="L201" i="8"/>
  <c r="L214" i="8" s="1"/>
  <c r="H201" i="8"/>
  <c r="H214" i="8" s="1"/>
  <c r="O201" i="8"/>
  <c r="O214" i="8" s="1"/>
  <c r="J201" i="8"/>
  <c r="J214" i="8" s="1"/>
  <c r="N201" i="8"/>
  <c r="N214" i="8" s="1"/>
  <c r="I201" i="8"/>
  <c r="I214" i="8" s="1"/>
  <c r="M201" i="8"/>
  <c r="M214" i="8" s="1"/>
  <c r="G201" i="8"/>
  <c r="G214" i="8" s="1"/>
  <c r="K201" i="8"/>
  <c r="K214" i="8" s="1"/>
  <c r="P73" i="8"/>
  <c r="P21" i="8" s="1"/>
  <c r="K106" i="8"/>
  <c r="K119" i="8" s="1"/>
  <c r="H163" i="8"/>
  <c r="N189" i="8"/>
  <c r="I196" i="8"/>
  <c r="I209" i="8" s="1"/>
  <c r="L200" i="8"/>
  <c r="L213" i="8" s="1"/>
  <c r="P203" i="8"/>
  <c r="P216" i="8" s="1"/>
  <c r="N199" i="8"/>
  <c r="N212" i="8" s="1"/>
  <c r="J199" i="8"/>
  <c r="J212" i="8" s="1"/>
  <c r="P199" i="8"/>
  <c r="P212" i="8" s="1"/>
  <c r="K199" i="8"/>
  <c r="K212" i="8" s="1"/>
  <c r="O199" i="8"/>
  <c r="O212" i="8" s="1"/>
  <c r="I199" i="8"/>
  <c r="I212" i="8" s="1"/>
  <c r="M199" i="8"/>
  <c r="M212" i="8" s="1"/>
  <c r="H199" i="8"/>
  <c r="H212" i="8" s="1"/>
  <c r="J77" i="8"/>
  <c r="J90" i="8" s="1"/>
  <c r="J102" i="8" s="1"/>
  <c r="J22" i="8" s="1"/>
  <c r="I164" i="8"/>
  <c r="I177" i="8" s="1"/>
  <c r="G199" i="8"/>
  <c r="G212" i="8" s="1"/>
  <c r="N202" i="8"/>
  <c r="N215" i="8" s="1"/>
  <c r="J202" i="8"/>
  <c r="J215" i="8" s="1"/>
  <c r="M202" i="8"/>
  <c r="M215" i="8" s="1"/>
  <c r="I202" i="8"/>
  <c r="I215" i="8" s="1"/>
  <c r="K202" i="8"/>
  <c r="K215" i="8" s="1"/>
  <c r="P202" i="8"/>
  <c r="P215" i="8" s="1"/>
  <c r="H202" i="8"/>
  <c r="H215" i="8" s="1"/>
  <c r="O202" i="8"/>
  <c r="O215" i="8" s="1"/>
  <c r="G202" i="8"/>
  <c r="G215" i="8" s="1"/>
  <c r="G77" i="8"/>
  <c r="G90" i="8" s="1"/>
  <c r="G102" i="8" s="1"/>
  <c r="G22" i="8" s="1"/>
  <c r="L199" i="8"/>
  <c r="L212" i="8" s="1"/>
  <c r="G193" i="6"/>
  <c r="U18" i="6"/>
  <c r="U19" i="6"/>
  <c r="U20" i="6"/>
  <c r="U21" i="6"/>
  <c r="U22" i="6"/>
  <c r="U23" i="6"/>
  <c r="U24" i="6"/>
  <c r="U25" i="6"/>
  <c r="U26" i="6"/>
  <c r="U27" i="6"/>
  <c r="U28" i="6"/>
  <c r="J189" i="5" l="1"/>
  <c r="M118" i="7"/>
  <c r="M131" i="7" s="1"/>
  <c r="M23" i="7" s="1"/>
  <c r="N118" i="7"/>
  <c r="N131" i="7" s="1"/>
  <c r="N23" i="7" s="1"/>
  <c r="K134" i="5"/>
  <c r="K147" i="5" s="1"/>
  <c r="K160" i="5" s="1"/>
  <c r="J134" i="8"/>
  <c r="H134" i="7"/>
  <c r="H147" i="7" s="1"/>
  <c r="H160" i="7" s="1"/>
  <c r="H24" i="7" s="1"/>
  <c r="I134" i="7"/>
  <c r="I147" i="7" s="1"/>
  <c r="I160" i="7" s="1"/>
  <c r="I24" i="7" s="1"/>
  <c r="H134" i="8"/>
  <c r="I134" i="8"/>
  <c r="K134" i="8"/>
  <c r="J102" i="7"/>
  <c r="J22" i="7" s="1"/>
  <c r="K73" i="7"/>
  <c r="K21" i="7" s="1"/>
  <c r="G73" i="7"/>
  <c r="G21" i="7" s="1"/>
  <c r="N73" i="7"/>
  <c r="N21" i="7" s="1"/>
  <c r="L102" i="7"/>
  <c r="L22" i="7" s="1"/>
  <c r="L73" i="7"/>
  <c r="L21" i="7" s="1"/>
  <c r="P73" i="7"/>
  <c r="P21" i="7" s="1"/>
  <c r="N102" i="7"/>
  <c r="N22" i="7" s="1"/>
  <c r="M102" i="7"/>
  <c r="M22" i="7" s="1"/>
  <c r="G102" i="7"/>
  <c r="G22" i="7" s="1"/>
  <c r="K102" i="7"/>
  <c r="K22" i="7" s="1"/>
  <c r="P102" i="7"/>
  <c r="P22" i="7" s="1"/>
  <c r="M73" i="7"/>
  <c r="M21" i="7" s="1"/>
  <c r="O102" i="7"/>
  <c r="O22" i="7" s="1"/>
  <c r="O73" i="7"/>
  <c r="O21" i="7" s="1"/>
  <c r="J73" i="7"/>
  <c r="J21" i="7" s="1"/>
  <c r="P218" i="5"/>
  <c r="P26" i="5" s="1"/>
  <c r="I102" i="7"/>
  <c r="I22" i="7" s="1"/>
  <c r="I73" i="7"/>
  <c r="I21" i="7" s="1"/>
  <c r="H73" i="7"/>
  <c r="H21" i="7" s="1"/>
  <c r="P176" i="7"/>
  <c r="P189" i="7" s="1"/>
  <c r="P25" i="7" s="1"/>
  <c r="H102" i="7"/>
  <c r="H22" i="7" s="1"/>
  <c r="L176" i="7"/>
  <c r="L189" i="7" s="1"/>
  <c r="L25" i="7" s="1"/>
  <c r="N134" i="7"/>
  <c r="P134" i="7"/>
  <c r="M134" i="7"/>
  <c r="L134" i="7"/>
  <c r="O134" i="7"/>
  <c r="K147" i="7"/>
  <c r="K160" i="7" s="1"/>
  <c r="K24" i="7" s="1"/>
  <c r="K176" i="7"/>
  <c r="K189" i="7" s="1"/>
  <c r="K25" i="7" s="1"/>
  <c r="G118" i="7"/>
  <c r="G131" i="7" s="1"/>
  <c r="G23" i="7" s="1"/>
  <c r="H118" i="7"/>
  <c r="H131" i="7" s="1"/>
  <c r="H23" i="7" s="1"/>
  <c r="J176" i="7"/>
  <c r="J189" i="7" s="1"/>
  <c r="J25" i="7" s="1"/>
  <c r="H218" i="7"/>
  <c r="H26" i="7" s="1"/>
  <c r="J147" i="7"/>
  <c r="J160" i="7" s="1"/>
  <c r="J24" i="7" s="1"/>
  <c r="M218" i="7"/>
  <c r="M26" i="7" s="1"/>
  <c r="I218" i="7"/>
  <c r="I26" i="7" s="1"/>
  <c r="H176" i="7"/>
  <c r="H189" i="7" s="1"/>
  <c r="H25" i="7" s="1"/>
  <c r="K218" i="7"/>
  <c r="K26" i="7" s="1"/>
  <c r="L218" i="7"/>
  <c r="L26" i="7" s="1"/>
  <c r="I118" i="7"/>
  <c r="I131" i="7" s="1"/>
  <c r="I23" i="7" s="1"/>
  <c r="J118" i="7"/>
  <c r="J131" i="7" s="1"/>
  <c r="J23" i="7" s="1"/>
  <c r="G218" i="7"/>
  <c r="G26" i="7" s="1"/>
  <c r="J218" i="7"/>
  <c r="J26" i="7" s="1"/>
  <c r="P218" i="7"/>
  <c r="P26" i="7" s="1"/>
  <c r="G147" i="7"/>
  <c r="G160" i="7" s="1"/>
  <c r="G24" i="7" s="1"/>
  <c r="G176" i="7"/>
  <c r="G189" i="7" s="1"/>
  <c r="G25" i="7" s="1"/>
  <c r="K118" i="7"/>
  <c r="K131" i="7" s="1"/>
  <c r="K23" i="7" s="1"/>
  <c r="I176" i="7"/>
  <c r="I189" i="7" s="1"/>
  <c r="I25" i="7" s="1"/>
  <c r="O218" i="7"/>
  <c r="O26" i="7" s="1"/>
  <c r="N218" i="7"/>
  <c r="N26" i="7" s="1"/>
  <c r="G147" i="5"/>
  <c r="G160" i="5" s="1"/>
  <c r="I176" i="5"/>
  <c r="I189" i="5" s="1"/>
  <c r="K218" i="5"/>
  <c r="K26" i="5" s="1"/>
  <c r="I118" i="5"/>
  <c r="I131" i="5" s="1"/>
  <c r="N218" i="5"/>
  <c r="N26" i="5" s="1"/>
  <c r="H176" i="5"/>
  <c r="H189" i="5" s="1"/>
  <c r="O218" i="5"/>
  <c r="O26" i="5" s="1"/>
  <c r="K48" i="5"/>
  <c r="K61" i="5" s="1"/>
  <c r="K73" i="5" s="1"/>
  <c r="K21" i="5" s="1"/>
  <c r="G48" i="5"/>
  <c r="G61" i="5" s="1"/>
  <c r="G73" i="5" s="1"/>
  <c r="G21" i="5" s="1"/>
  <c r="J48" i="5"/>
  <c r="J61" i="5" s="1"/>
  <c r="J73" i="5" s="1"/>
  <c r="J21" i="5" s="1"/>
  <c r="I48" i="5"/>
  <c r="I61" i="5" s="1"/>
  <c r="I73" i="5" s="1"/>
  <c r="I21" i="5" s="1"/>
  <c r="H48" i="5"/>
  <c r="H61" i="5" s="1"/>
  <c r="H73" i="5" s="1"/>
  <c r="H21" i="5" s="1"/>
  <c r="I134" i="5"/>
  <c r="H134" i="5"/>
  <c r="M218" i="5"/>
  <c r="M26" i="5" s="1"/>
  <c r="G176" i="5"/>
  <c r="G189" i="5" s="1"/>
  <c r="J218" i="5"/>
  <c r="J26" i="5" s="1"/>
  <c r="H218" i="5"/>
  <c r="H26" i="5" s="1"/>
  <c r="J134" i="5"/>
  <c r="I218" i="5"/>
  <c r="I26" i="5" s="1"/>
  <c r="H118" i="5"/>
  <c r="H131" i="5" s="1"/>
  <c r="J118" i="5"/>
  <c r="J131" i="5" s="1"/>
  <c r="K176" i="5"/>
  <c r="K189" i="5" s="1"/>
  <c r="G218" i="5"/>
  <c r="G26" i="5" s="1"/>
  <c r="L218" i="5"/>
  <c r="L26" i="5" s="1"/>
  <c r="G176" i="8"/>
  <c r="G189" i="8" s="1"/>
  <c r="G25" i="8" s="1"/>
  <c r="H118" i="8"/>
  <c r="H131" i="8" s="1"/>
  <c r="H23" i="8" s="1"/>
  <c r="G118" i="8"/>
  <c r="G131" i="8" s="1"/>
  <c r="G23" i="8" s="1"/>
  <c r="L218" i="8"/>
  <c r="L26" i="8" s="1"/>
  <c r="I218" i="8"/>
  <c r="I26" i="8" s="1"/>
  <c r="P218" i="8"/>
  <c r="P26" i="8" s="1"/>
  <c r="J118" i="8"/>
  <c r="J131" i="8" s="1"/>
  <c r="J23" i="8" s="1"/>
  <c r="K176" i="8"/>
  <c r="K189" i="8" s="1"/>
  <c r="K25" i="8" s="1"/>
  <c r="M218" i="8"/>
  <c r="M26" i="8" s="1"/>
  <c r="J176" i="8"/>
  <c r="J189" i="8" s="1"/>
  <c r="J25" i="8" s="1"/>
  <c r="K218" i="8"/>
  <c r="K26" i="8" s="1"/>
  <c r="H176" i="8"/>
  <c r="H189" i="8" s="1"/>
  <c r="H25" i="8" s="1"/>
  <c r="I118" i="8"/>
  <c r="I131" i="8" s="1"/>
  <c r="I23" i="8" s="1"/>
  <c r="J147" i="8"/>
  <c r="J160" i="8" s="1"/>
  <c r="I176" i="8"/>
  <c r="I189" i="8" s="1"/>
  <c r="I25" i="8" s="1"/>
  <c r="J218" i="8"/>
  <c r="J26" i="8" s="1"/>
  <c r="O218" i="8"/>
  <c r="O26" i="8" s="1"/>
  <c r="G147" i="8"/>
  <c r="G160" i="8" s="1"/>
  <c r="G24" i="8" s="1"/>
  <c r="K118" i="8"/>
  <c r="K131" i="8" s="1"/>
  <c r="K23" i="8" s="1"/>
  <c r="H218" i="8"/>
  <c r="H26" i="8" s="1"/>
  <c r="N218" i="8"/>
  <c r="N26" i="8" s="1"/>
  <c r="G218" i="8"/>
  <c r="G26" i="8" s="1"/>
  <c r="G165" i="6"/>
  <c r="H165" i="6"/>
  <c r="I165" i="6"/>
  <c r="J165" i="6"/>
  <c r="K165" i="6"/>
  <c r="L165" i="6"/>
  <c r="M165" i="6"/>
  <c r="N165" i="6"/>
  <c r="O165" i="6"/>
  <c r="P165" i="6"/>
  <c r="G166" i="6"/>
  <c r="H166" i="6"/>
  <c r="I166" i="6"/>
  <c r="J166" i="6"/>
  <c r="K166" i="6"/>
  <c r="L166" i="6"/>
  <c r="M166" i="6"/>
  <c r="N166" i="6"/>
  <c r="O166" i="6"/>
  <c r="P166" i="6"/>
  <c r="G167" i="6"/>
  <c r="H167" i="6"/>
  <c r="I167" i="6"/>
  <c r="J167" i="6"/>
  <c r="K167" i="6"/>
  <c r="L167" i="6"/>
  <c r="M167" i="6"/>
  <c r="N167" i="6"/>
  <c r="O167" i="6"/>
  <c r="P167" i="6"/>
  <c r="G168" i="6"/>
  <c r="H168" i="6"/>
  <c r="I168" i="6"/>
  <c r="J168" i="6"/>
  <c r="L168" i="6"/>
  <c r="M168" i="6"/>
  <c r="N168" i="6"/>
  <c r="O168" i="6"/>
  <c r="P168" i="6"/>
  <c r="G169" i="6"/>
  <c r="H169" i="6"/>
  <c r="I169" i="6"/>
  <c r="J169" i="6"/>
  <c r="K169" i="6"/>
  <c r="L169" i="6"/>
  <c r="M169" i="6"/>
  <c r="N169" i="6"/>
  <c r="O169" i="6"/>
  <c r="P169" i="6"/>
  <c r="G170" i="6"/>
  <c r="H170" i="6"/>
  <c r="I170" i="6"/>
  <c r="J170" i="6"/>
  <c r="K170" i="6"/>
  <c r="L170" i="6"/>
  <c r="M170" i="6"/>
  <c r="N170" i="6"/>
  <c r="O170" i="6"/>
  <c r="P170" i="6"/>
  <c r="G171" i="6"/>
  <c r="H171" i="6"/>
  <c r="I171" i="6"/>
  <c r="J171" i="6"/>
  <c r="K171" i="6"/>
  <c r="L171" i="6"/>
  <c r="M171" i="6"/>
  <c r="N171" i="6"/>
  <c r="O171" i="6"/>
  <c r="P171" i="6"/>
  <c r="G172" i="6"/>
  <c r="H172" i="6"/>
  <c r="I172" i="6"/>
  <c r="J172" i="6"/>
  <c r="K172" i="6"/>
  <c r="L172" i="6"/>
  <c r="M172" i="6"/>
  <c r="N172" i="6"/>
  <c r="O172" i="6"/>
  <c r="P172" i="6"/>
  <c r="G173" i="6"/>
  <c r="H173" i="6"/>
  <c r="I173" i="6"/>
  <c r="J173" i="6"/>
  <c r="K173" i="6"/>
  <c r="L173" i="6"/>
  <c r="M173" i="6"/>
  <c r="N173" i="6"/>
  <c r="O173" i="6"/>
  <c r="P173" i="6"/>
  <c r="G174" i="6"/>
  <c r="H174" i="6"/>
  <c r="I174" i="6"/>
  <c r="J174" i="6"/>
  <c r="K174" i="6"/>
  <c r="L174" i="6"/>
  <c r="M174" i="6"/>
  <c r="N174" i="6"/>
  <c r="O174" i="6"/>
  <c r="P174" i="6"/>
  <c r="G175" i="6"/>
  <c r="H175" i="6"/>
  <c r="I175" i="6"/>
  <c r="J175" i="6"/>
  <c r="K175" i="6"/>
  <c r="L175" i="6"/>
  <c r="M175" i="6"/>
  <c r="N175" i="6"/>
  <c r="O175" i="6"/>
  <c r="P175" i="6"/>
  <c r="L164" i="6"/>
  <c r="M164" i="6"/>
  <c r="N164" i="6"/>
  <c r="O164" i="6"/>
  <c r="P164" i="6"/>
  <c r="L163" i="6"/>
  <c r="L25" i="6" s="1"/>
  <c r="M163" i="6"/>
  <c r="M25" i="6" s="1"/>
  <c r="N163" i="6"/>
  <c r="N25" i="6" s="1"/>
  <c r="O163" i="6"/>
  <c r="O25" i="6" s="1"/>
  <c r="P163" i="6"/>
  <c r="P25" i="6" s="1"/>
  <c r="L134" i="6"/>
  <c r="L24" i="6" s="1"/>
  <c r="M134" i="6"/>
  <c r="M24" i="6" s="1"/>
  <c r="N134" i="6"/>
  <c r="N24" i="6" s="1"/>
  <c r="O134" i="6"/>
  <c r="O24" i="6" s="1"/>
  <c r="P134" i="6"/>
  <c r="P24" i="6" s="1"/>
  <c r="G136" i="6"/>
  <c r="H136" i="6"/>
  <c r="I136" i="6"/>
  <c r="J136" i="6"/>
  <c r="K136" i="6"/>
  <c r="L136" i="6"/>
  <c r="M136" i="6"/>
  <c r="N136" i="6"/>
  <c r="O136" i="6"/>
  <c r="P136" i="6"/>
  <c r="G137" i="6"/>
  <c r="H137" i="6"/>
  <c r="I137" i="6"/>
  <c r="J137" i="6"/>
  <c r="K137" i="6"/>
  <c r="L137" i="6"/>
  <c r="M137" i="6"/>
  <c r="N137" i="6"/>
  <c r="O137" i="6"/>
  <c r="P137" i="6"/>
  <c r="G138" i="6"/>
  <c r="H138" i="6"/>
  <c r="I138" i="6"/>
  <c r="J138" i="6"/>
  <c r="K138" i="6"/>
  <c r="L138" i="6"/>
  <c r="M138" i="6"/>
  <c r="N138" i="6"/>
  <c r="O138" i="6"/>
  <c r="P138" i="6"/>
  <c r="G139" i="6"/>
  <c r="H139" i="6"/>
  <c r="I139" i="6"/>
  <c r="J139" i="6"/>
  <c r="L139" i="6"/>
  <c r="M139" i="6"/>
  <c r="N139" i="6"/>
  <c r="O139" i="6"/>
  <c r="P139" i="6"/>
  <c r="G140" i="6"/>
  <c r="H140" i="6"/>
  <c r="I140" i="6"/>
  <c r="J140" i="6"/>
  <c r="K140" i="6"/>
  <c r="L140" i="6"/>
  <c r="M140" i="6"/>
  <c r="N140" i="6"/>
  <c r="O140" i="6"/>
  <c r="P140" i="6"/>
  <c r="G141" i="6"/>
  <c r="H141" i="6"/>
  <c r="I141" i="6"/>
  <c r="J141" i="6"/>
  <c r="K141" i="6"/>
  <c r="L141" i="6"/>
  <c r="M141" i="6"/>
  <c r="N141" i="6"/>
  <c r="O141" i="6"/>
  <c r="P141" i="6"/>
  <c r="G142" i="6"/>
  <c r="H142" i="6"/>
  <c r="I142" i="6"/>
  <c r="J142" i="6"/>
  <c r="K142" i="6"/>
  <c r="L142" i="6"/>
  <c r="M142" i="6"/>
  <c r="N142" i="6"/>
  <c r="O142" i="6"/>
  <c r="P142" i="6"/>
  <c r="G143" i="6"/>
  <c r="H143" i="6"/>
  <c r="I143" i="6"/>
  <c r="J143" i="6"/>
  <c r="K143" i="6"/>
  <c r="L143" i="6"/>
  <c r="M143" i="6"/>
  <c r="N143" i="6"/>
  <c r="O143" i="6"/>
  <c r="P143" i="6"/>
  <c r="G144" i="6"/>
  <c r="H144" i="6"/>
  <c r="I144" i="6"/>
  <c r="J144" i="6"/>
  <c r="K144" i="6"/>
  <c r="L144" i="6"/>
  <c r="M144" i="6"/>
  <c r="N144" i="6"/>
  <c r="O144" i="6"/>
  <c r="P144" i="6"/>
  <c r="G145" i="6"/>
  <c r="H145" i="6"/>
  <c r="I145" i="6"/>
  <c r="J145" i="6"/>
  <c r="K145" i="6"/>
  <c r="L145" i="6"/>
  <c r="M145" i="6"/>
  <c r="N145" i="6"/>
  <c r="O145" i="6"/>
  <c r="P145" i="6"/>
  <c r="G146" i="6"/>
  <c r="H146" i="6"/>
  <c r="I146" i="6"/>
  <c r="J146" i="6"/>
  <c r="K146" i="6"/>
  <c r="L146" i="6"/>
  <c r="M146" i="6"/>
  <c r="N146" i="6"/>
  <c r="O146" i="6"/>
  <c r="P146" i="6"/>
  <c r="L135" i="6"/>
  <c r="M135" i="6"/>
  <c r="N135" i="6"/>
  <c r="O135" i="6"/>
  <c r="P135" i="6"/>
  <c r="L105" i="6"/>
  <c r="L23" i="6" s="1"/>
  <c r="M105" i="6"/>
  <c r="M23" i="6" s="1"/>
  <c r="N105" i="6"/>
  <c r="N23" i="6" s="1"/>
  <c r="O105" i="6"/>
  <c r="O23" i="6" s="1"/>
  <c r="P105" i="6"/>
  <c r="P23" i="6" s="1"/>
  <c r="G107" i="6"/>
  <c r="H107" i="6"/>
  <c r="I107" i="6"/>
  <c r="J107" i="6"/>
  <c r="K107" i="6"/>
  <c r="L107" i="6"/>
  <c r="M107" i="6"/>
  <c r="N107" i="6"/>
  <c r="O107" i="6"/>
  <c r="P107" i="6"/>
  <c r="G108" i="6"/>
  <c r="H108" i="6"/>
  <c r="I108" i="6"/>
  <c r="J108" i="6"/>
  <c r="K108" i="6"/>
  <c r="L108" i="6"/>
  <c r="M108" i="6"/>
  <c r="N108" i="6"/>
  <c r="O108" i="6"/>
  <c r="P108" i="6"/>
  <c r="G109" i="6"/>
  <c r="H109" i="6"/>
  <c r="I109" i="6"/>
  <c r="J109" i="6"/>
  <c r="K109" i="6"/>
  <c r="L109" i="6"/>
  <c r="M109" i="6"/>
  <c r="N109" i="6"/>
  <c r="O109" i="6"/>
  <c r="P109" i="6"/>
  <c r="G110" i="6"/>
  <c r="H110" i="6"/>
  <c r="I110" i="6"/>
  <c r="J110" i="6"/>
  <c r="L110" i="6"/>
  <c r="M110" i="6"/>
  <c r="N110" i="6"/>
  <c r="O110" i="6"/>
  <c r="P110" i="6"/>
  <c r="G111" i="6"/>
  <c r="H111" i="6"/>
  <c r="I111" i="6"/>
  <c r="J111" i="6"/>
  <c r="K111" i="6"/>
  <c r="L111" i="6"/>
  <c r="M111" i="6"/>
  <c r="N111" i="6"/>
  <c r="O111" i="6"/>
  <c r="P111" i="6"/>
  <c r="G112" i="6"/>
  <c r="H112" i="6"/>
  <c r="I112" i="6"/>
  <c r="J112" i="6"/>
  <c r="K112" i="6"/>
  <c r="L112" i="6"/>
  <c r="M112" i="6"/>
  <c r="N112" i="6"/>
  <c r="O112" i="6"/>
  <c r="P112" i="6"/>
  <c r="G113" i="6"/>
  <c r="H113" i="6"/>
  <c r="I113" i="6"/>
  <c r="J113" i="6"/>
  <c r="K113" i="6"/>
  <c r="L113" i="6"/>
  <c r="M113" i="6"/>
  <c r="N113" i="6"/>
  <c r="O113" i="6"/>
  <c r="P113" i="6"/>
  <c r="G114" i="6"/>
  <c r="H114" i="6"/>
  <c r="I114" i="6"/>
  <c r="J114" i="6"/>
  <c r="K114" i="6"/>
  <c r="L114" i="6"/>
  <c r="M114" i="6"/>
  <c r="N114" i="6"/>
  <c r="O114" i="6"/>
  <c r="P114" i="6"/>
  <c r="G115" i="6"/>
  <c r="H115" i="6"/>
  <c r="I115" i="6"/>
  <c r="J115" i="6"/>
  <c r="K115" i="6"/>
  <c r="L115" i="6"/>
  <c r="M115" i="6"/>
  <c r="N115" i="6"/>
  <c r="O115" i="6"/>
  <c r="P115" i="6"/>
  <c r="G116" i="6"/>
  <c r="H116" i="6"/>
  <c r="I116" i="6"/>
  <c r="J116" i="6"/>
  <c r="K116" i="6"/>
  <c r="L116" i="6"/>
  <c r="M116" i="6"/>
  <c r="N116" i="6"/>
  <c r="O116" i="6"/>
  <c r="P116" i="6"/>
  <c r="G117" i="6"/>
  <c r="H117" i="6"/>
  <c r="I117" i="6"/>
  <c r="J117" i="6"/>
  <c r="K117" i="6"/>
  <c r="L117" i="6"/>
  <c r="M117" i="6"/>
  <c r="N117" i="6"/>
  <c r="O117" i="6"/>
  <c r="P117" i="6"/>
  <c r="L106" i="6"/>
  <c r="M106" i="6"/>
  <c r="N106" i="6"/>
  <c r="O106" i="6"/>
  <c r="P106" i="6"/>
  <c r="G29" i="6"/>
  <c r="G164" i="6" s="1"/>
  <c r="G88" i="6"/>
  <c r="H88" i="6"/>
  <c r="I88" i="6"/>
  <c r="J88" i="6"/>
  <c r="K88" i="6"/>
  <c r="L88" i="6"/>
  <c r="M88" i="6"/>
  <c r="N88" i="6"/>
  <c r="O88" i="6"/>
  <c r="P88" i="6"/>
  <c r="G78" i="6"/>
  <c r="H78" i="6"/>
  <c r="I78" i="6"/>
  <c r="J78" i="6"/>
  <c r="K78" i="6"/>
  <c r="L78" i="6"/>
  <c r="M78" i="6"/>
  <c r="N78" i="6"/>
  <c r="O78" i="6"/>
  <c r="P78" i="6"/>
  <c r="G79" i="6"/>
  <c r="H79" i="6"/>
  <c r="I79" i="6"/>
  <c r="J79" i="6"/>
  <c r="K79" i="6"/>
  <c r="L79" i="6"/>
  <c r="M79" i="6"/>
  <c r="N79" i="6"/>
  <c r="O79" i="6"/>
  <c r="P79" i="6"/>
  <c r="G80" i="6"/>
  <c r="H80" i="6"/>
  <c r="I80" i="6"/>
  <c r="J80" i="6"/>
  <c r="K80" i="6"/>
  <c r="L80" i="6"/>
  <c r="M80" i="6"/>
  <c r="N80" i="6"/>
  <c r="O80" i="6"/>
  <c r="P80" i="6"/>
  <c r="G81" i="6"/>
  <c r="H81" i="6"/>
  <c r="I81" i="6"/>
  <c r="J81" i="6"/>
  <c r="K81" i="6"/>
  <c r="L81" i="6"/>
  <c r="M81" i="6"/>
  <c r="N81" i="6"/>
  <c r="O81" i="6"/>
  <c r="P81" i="6"/>
  <c r="G82" i="6"/>
  <c r="H82" i="6"/>
  <c r="I82" i="6"/>
  <c r="J82" i="6"/>
  <c r="K82" i="6"/>
  <c r="L82" i="6"/>
  <c r="M82" i="6"/>
  <c r="N82" i="6"/>
  <c r="O82" i="6"/>
  <c r="P82" i="6"/>
  <c r="G83" i="6"/>
  <c r="H83" i="6"/>
  <c r="I83" i="6"/>
  <c r="J83" i="6"/>
  <c r="K83" i="6"/>
  <c r="L83" i="6"/>
  <c r="M83" i="6"/>
  <c r="N83" i="6"/>
  <c r="O83" i="6"/>
  <c r="P83" i="6"/>
  <c r="G84" i="6"/>
  <c r="H84" i="6"/>
  <c r="I84" i="6"/>
  <c r="J84" i="6"/>
  <c r="K84" i="6"/>
  <c r="L84" i="6"/>
  <c r="M84" i="6"/>
  <c r="N84" i="6"/>
  <c r="O84" i="6"/>
  <c r="P84" i="6"/>
  <c r="G85" i="6"/>
  <c r="H85" i="6"/>
  <c r="I85" i="6"/>
  <c r="J85" i="6"/>
  <c r="K85" i="6"/>
  <c r="L85" i="6"/>
  <c r="M85" i="6"/>
  <c r="N85" i="6"/>
  <c r="O85" i="6"/>
  <c r="P85" i="6"/>
  <c r="G86" i="6"/>
  <c r="H86" i="6"/>
  <c r="I86" i="6"/>
  <c r="J86" i="6"/>
  <c r="K86" i="6"/>
  <c r="L86" i="6"/>
  <c r="M86" i="6"/>
  <c r="N86" i="6"/>
  <c r="O86" i="6"/>
  <c r="P86" i="6"/>
  <c r="G87" i="6"/>
  <c r="H87" i="6"/>
  <c r="I87" i="6"/>
  <c r="J87" i="6"/>
  <c r="K87" i="6"/>
  <c r="L87" i="6"/>
  <c r="M87" i="6"/>
  <c r="N87" i="6"/>
  <c r="O87" i="6"/>
  <c r="P87" i="6"/>
  <c r="L77" i="6"/>
  <c r="M77" i="6"/>
  <c r="N77" i="6"/>
  <c r="O77" i="6"/>
  <c r="P77" i="6"/>
  <c r="T12" i="6"/>
  <c r="G49" i="6"/>
  <c r="H49" i="6"/>
  <c r="I49" i="6"/>
  <c r="J49" i="6"/>
  <c r="K49" i="6"/>
  <c r="L49" i="6"/>
  <c r="M49" i="6"/>
  <c r="N49" i="6"/>
  <c r="O49" i="6"/>
  <c r="P49" i="6"/>
  <c r="G50" i="6"/>
  <c r="H50" i="6"/>
  <c r="I50" i="6"/>
  <c r="J50" i="6"/>
  <c r="K50" i="6"/>
  <c r="L50" i="6"/>
  <c r="M50" i="6"/>
  <c r="N50" i="6"/>
  <c r="O50" i="6"/>
  <c r="P50" i="6"/>
  <c r="G51" i="6"/>
  <c r="H51" i="6"/>
  <c r="I51" i="6"/>
  <c r="J51" i="6"/>
  <c r="K51" i="6"/>
  <c r="L51" i="6"/>
  <c r="M51" i="6"/>
  <c r="N51" i="6"/>
  <c r="O51" i="6"/>
  <c r="P51" i="6"/>
  <c r="G52" i="6"/>
  <c r="H52" i="6"/>
  <c r="I52" i="6"/>
  <c r="J52" i="6"/>
  <c r="K52" i="6"/>
  <c r="L52" i="6"/>
  <c r="M52" i="6"/>
  <c r="N52" i="6"/>
  <c r="O52" i="6"/>
  <c r="P52" i="6"/>
  <c r="G53" i="6"/>
  <c r="H53" i="6"/>
  <c r="I53" i="6"/>
  <c r="J53" i="6"/>
  <c r="K53" i="6"/>
  <c r="L53" i="6"/>
  <c r="M53" i="6"/>
  <c r="N53" i="6"/>
  <c r="O53" i="6"/>
  <c r="P53" i="6"/>
  <c r="G54" i="6"/>
  <c r="H54" i="6"/>
  <c r="I54" i="6"/>
  <c r="J54" i="6"/>
  <c r="K54" i="6"/>
  <c r="L54" i="6"/>
  <c r="M54" i="6"/>
  <c r="N54" i="6"/>
  <c r="O54" i="6"/>
  <c r="P54" i="6"/>
  <c r="G55" i="6"/>
  <c r="H55" i="6"/>
  <c r="I55" i="6"/>
  <c r="J55" i="6"/>
  <c r="K55" i="6"/>
  <c r="L55" i="6"/>
  <c r="M55" i="6"/>
  <c r="N55" i="6"/>
  <c r="O55" i="6"/>
  <c r="P55" i="6"/>
  <c r="G56" i="6"/>
  <c r="H56" i="6"/>
  <c r="I56" i="6"/>
  <c r="J56" i="6"/>
  <c r="K56" i="6"/>
  <c r="L56" i="6"/>
  <c r="M56" i="6"/>
  <c r="N56" i="6"/>
  <c r="O56" i="6"/>
  <c r="P56" i="6"/>
  <c r="G57" i="6"/>
  <c r="H57" i="6"/>
  <c r="I57" i="6"/>
  <c r="J57" i="6"/>
  <c r="K57" i="6"/>
  <c r="L57" i="6"/>
  <c r="M57" i="6"/>
  <c r="N57" i="6"/>
  <c r="O57" i="6"/>
  <c r="P57" i="6"/>
  <c r="G58" i="6"/>
  <c r="H58" i="6"/>
  <c r="I58" i="6"/>
  <c r="J58" i="6"/>
  <c r="K58" i="6"/>
  <c r="L58" i="6"/>
  <c r="M58" i="6"/>
  <c r="N58" i="6"/>
  <c r="O58" i="6"/>
  <c r="P58" i="6"/>
  <c r="G59" i="6"/>
  <c r="H59" i="6"/>
  <c r="I59" i="6"/>
  <c r="J59" i="6"/>
  <c r="K59" i="6"/>
  <c r="L59" i="6"/>
  <c r="M59" i="6"/>
  <c r="N59" i="6"/>
  <c r="O59" i="6"/>
  <c r="P59" i="6"/>
  <c r="L48" i="6"/>
  <c r="M48" i="6"/>
  <c r="N48" i="6"/>
  <c r="O48" i="6"/>
  <c r="P48" i="6"/>
  <c r="J24" i="8" l="1"/>
  <c r="K147" i="8"/>
  <c r="K160" i="8" s="1"/>
  <c r="K24" i="8" s="1"/>
  <c r="I147" i="8"/>
  <c r="I160" i="8" s="1"/>
  <c r="I24" i="8" s="1"/>
  <c r="H147" i="8"/>
  <c r="H160" i="8" s="1"/>
  <c r="H24" i="8" s="1"/>
  <c r="G106" i="6"/>
  <c r="G135" i="6"/>
  <c r="L147" i="7"/>
  <c r="L160" i="7" s="1"/>
  <c r="L24" i="7" s="1"/>
  <c r="P147" i="7"/>
  <c r="P160" i="7" s="1"/>
  <c r="P24" i="7" s="1"/>
  <c r="M147" i="7"/>
  <c r="M160" i="7" s="1"/>
  <c r="M24" i="7" s="1"/>
  <c r="O147" i="7"/>
  <c r="O160" i="7" s="1"/>
  <c r="O24" i="7" s="1"/>
  <c r="N147" i="7"/>
  <c r="N160" i="7" s="1"/>
  <c r="N24" i="7" s="1"/>
  <c r="J147" i="5"/>
  <c r="J160" i="5" s="1"/>
  <c r="H147" i="5"/>
  <c r="H160" i="5" s="1"/>
  <c r="I147" i="5"/>
  <c r="I160" i="5" s="1"/>
  <c r="G77" i="6"/>
  <c r="G47" i="6"/>
  <c r="H201" i="6" l="1"/>
  <c r="H214" i="6" s="1"/>
  <c r="I201" i="6"/>
  <c r="I214" i="6" s="1"/>
  <c r="J201" i="6"/>
  <c r="J214" i="6" s="1"/>
  <c r="K201" i="6"/>
  <c r="K214" i="6" s="1"/>
  <c r="L201" i="6"/>
  <c r="L214" i="6" s="1"/>
  <c r="M201" i="6"/>
  <c r="M214" i="6" s="1"/>
  <c r="N201" i="6"/>
  <c r="N214" i="6" s="1"/>
  <c r="O201" i="6"/>
  <c r="O214" i="6" s="1"/>
  <c r="P201" i="6"/>
  <c r="P214" i="6" s="1"/>
  <c r="H202" i="6"/>
  <c r="H215" i="6" s="1"/>
  <c r="I202" i="6"/>
  <c r="I215" i="6" s="1"/>
  <c r="J202" i="6"/>
  <c r="J215" i="6" s="1"/>
  <c r="K202" i="6"/>
  <c r="K215" i="6" s="1"/>
  <c r="L202" i="6"/>
  <c r="L215" i="6" s="1"/>
  <c r="M202" i="6"/>
  <c r="M215" i="6" s="1"/>
  <c r="N202" i="6"/>
  <c r="N215" i="6" s="1"/>
  <c r="O202" i="6"/>
  <c r="O215" i="6" s="1"/>
  <c r="P202" i="6"/>
  <c r="P215" i="6" s="1"/>
  <c r="H203" i="6"/>
  <c r="H216" i="6" s="1"/>
  <c r="I203" i="6"/>
  <c r="I216" i="6" s="1"/>
  <c r="J203" i="6"/>
  <c r="J216" i="6" s="1"/>
  <c r="K203" i="6"/>
  <c r="K216" i="6" s="1"/>
  <c r="L203" i="6"/>
  <c r="L216" i="6" s="1"/>
  <c r="M203" i="6"/>
  <c r="M216" i="6" s="1"/>
  <c r="N203" i="6"/>
  <c r="N216" i="6" s="1"/>
  <c r="O203" i="6"/>
  <c r="O216" i="6" s="1"/>
  <c r="P203" i="6"/>
  <c r="P216" i="6" s="1"/>
  <c r="H204" i="6"/>
  <c r="H217" i="6" s="1"/>
  <c r="I204" i="6"/>
  <c r="I217" i="6" s="1"/>
  <c r="J204" i="6"/>
  <c r="J217" i="6" s="1"/>
  <c r="K204" i="6"/>
  <c r="K217" i="6" s="1"/>
  <c r="L204" i="6"/>
  <c r="L217" i="6" s="1"/>
  <c r="M204" i="6"/>
  <c r="M217" i="6" s="1"/>
  <c r="N204" i="6"/>
  <c r="N217" i="6" s="1"/>
  <c r="O204" i="6"/>
  <c r="O217" i="6" s="1"/>
  <c r="P204" i="6"/>
  <c r="P217" i="6" s="1"/>
  <c r="G201" i="6"/>
  <c r="G214" i="6" s="1"/>
  <c r="G202" i="6"/>
  <c r="G215" i="6" s="1"/>
  <c r="G203" i="6"/>
  <c r="G216" i="6" s="1"/>
  <c r="G204" i="6"/>
  <c r="G217" i="6" s="1"/>
  <c r="C207" i="6" l="1"/>
  <c r="C208" i="6"/>
  <c r="C209" i="6"/>
  <c r="C210" i="6"/>
  <c r="C211" i="6"/>
  <c r="C212" i="6"/>
  <c r="C213" i="6"/>
  <c r="C214" i="6"/>
  <c r="C215" i="6"/>
  <c r="C216" i="6"/>
  <c r="C217" i="6"/>
  <c r="C206" i="6"/>
  <c r="C194" i="6"/>
  <c r="C195" i="6"/>
  <c r="C196" i="6"/>
  <c r="C197" i="6"/>
  <c r="C198" i="6"/>
  <c r="C199" i="6"/>
  <c r="C200" i="6"/>
  <c r="C201" i="6"/>
  <c r="C202" i="6"/>
  <c r="C203" i="6"/>
  <c r="C204" i="6"/>
  <c r="C193" i="6"/>
  <c r="H181" i="6"/>
  <c r="J181" i="6"/>
  <c r="L181" i="6"/>
  <c r="N181" i="6"/>
  <c r="O181" i="6"/>
  <c r="P181" i="6"/>
  <c r="H182" i="6"/>
  <c r="J182" i="6"/>
  <c r="L182" i="6"/>
  <c r="N182" i="6"/>
  <c r="O182" i="6"/>
  <c r="P182" i="6"/>
  <c r="H183" i="6"/>
  <c r="J183" i="6"/>
  <c r="L183" i="6"/>
  <c r="N183" i="6"/>
  <c r="O183" i="6"/>
  <c r="P183" i="6"/>
  <c r="H184" i="6"/>
  <c r="J184" i="6"/>
  <c r="L184" i="6"/>
  <c r="N184" i="6"/>
  <c r="O184" i="6"/>
  <c r="P184" i="6"/>
  <c r="G185" i="6"/>
  <c r="H185" i="6"/>
  <c r="I185" i="6"/>
  <c r="J185" i="6"/>
  <c r="K185" i="6"/>
  <c r="L185" i="6"/>
  <c r="M185" i="6"/>
  <c r="N185" i="6"/>
  <c r="O185" i="6"/>
  <c r="P185" i="6"/>
  <c r="G186" i="6"/>
  <c r="H186" i="6"/>
  <c r="I186" i="6"/>
  <c r="J186" i="6"/>
  <c r="K186" i="6"/>
  <c r="L186" i="6"/>
  <c r="M186" i="6"/>
  <c r="N186" i="6"/>
  <c r="O186" i="6"/>
  <c r="P186" i="6"/>
  <c r="G187" i="6"/>
  <c r="H187" i="6"/>
  <c r="I187" i="6"/>
  <c r="J187" i="6"/>
  <c r="K187" i="6"/>
  <c r="L187" i="6"/>
  <c r="M187" i="6"/>
  <c r="N187" i="6"/>
  <c r="O187" i="6"/>
  <c r="P187" i="6"/>
  <c r="G188" i="6"/>
  <c r="H188" i="6"/>
  <c r="I188" i="6"/>
  <c r="J188" i="6"/>
  <c r="K188" i="6"/>
  <c r="L188" i="6"/>
  <c r="M188" i="6"/>
  <c r="N188" i="6"/>
  <c r="O188" i="6"/>
  <c r="P188" i="6"/>
  <c r="C178" i="6"/>
  <c r="C179" i="6"/>
  <c r="C180" i="6"/>
  <c r="C181" i="6"/>
  <c r="C182" i="6"/>
  <c r="C183" i="6"/>
  <c r="C184" i="6"/>
  <c r="C185" i="6"/>
  <c r="C186" i="6"/>
  <c r="C187" i="6"/>
  <c r="C188" i="6"/>
  <c r="C177" i="6"/>
  <c r="C165" i="6"/>
  <c r="C166" i="6"/>
  <c r="C167" i="6"/>
  <c r="C168" i="6"/>
  <c r="C169" i="6"/>
  <c r="C170" i="6"/>
  <c r="C171" i="6"/>
  <c r="C172" i="6"/>
  <c r="C173" i="6"/>
  <c r="C174" i="6"/>
  <c r="C175" i="6"/>
  <c r="C164" i="6"/>
  <c r="P180" i="6"/>
  <c r="O180" i="6"/>
  <c r="N180" i="6"/>
  <c r="M180" i="6"/>
  <c r="L180" i="6"/>
  <c r="K180" i="6"/>
  <c r="J180" i="6"/>
  <c r="I180" i="6"/>
  <c r="H180" i="6"/>
  <c r="G180" i="6"/>
  <c r="P179" i="6"/>
  <c r="O179" i="6"/>
  <c r="N179" i="6"/>
  <c r="M179" i="6"/>
  <c r="L179" i="6"/>
  <c r="K179" i="6"/>
  <c r="J179" i="6"/>
  <c r="I179" i="6"/>
  <c r="H179" i="6"/>
  <c r="G179" i="6"/>
  <c r="P178" i="6"/>
  <c r="O178" i="6"/>
  <c r="N178" i="6"/>
  <c r="M178" i="6"/>
  <c r="L178" i="6"/>
  <c r="K178" i="6"/>
  <c r="J178" i="6"/>
  <c r="I178" i="6"/>
  <c r="H178" i="6"/>
  <c r="G178" i="6"/>
  <c r="P177" i="6"/>
  <c r="O177" i="6"/>
  <c r="N177" i="6"/>
  <c r="M177" i="6"/>
  <c r="L177" i="6"/>
  <c r="G177" i="6"/>
  <c r="M184" i="6"/>
  <c r="K184" i="6"/>
  <c r="I184" i="6"/>
  <c r="G184" i="6"/>
  <c r="M183" i="6"/>
  <c r="K183" i="6"/>
  <c r="I183" i="6"/>
  <c r="G183" i="6"/>
  <c r="M182" i="6"/>
  <c r="K182" i="6"/>
  <c r="I182" i="6"/>
  <c r="G182" i="6"/>
  <c r="M181" i="6"/>
  <c r="I181" i="6"/>
  <c r="G181" i="6"/>
  <c r="G149" i="6"/>
  <c r="H149" i="6"/>
  <c r="I149" i="6"/>
  <c r="J149" i="6"/>
  <c r="L149" i="6"/>
  <c r="M149" i="6"/>
  <c r="N149" i="6"/>
  <c r="O149" i="6"/>
  <c r="G150" i="6"/>
  <c r="H150" i="6"/>
  <c r="I150" i="6"/>
  <c r="J150" i="6"/>
  <c r="K150" i="6"/>
  <c r="L150" i="6"/>
  <c r="N150" i="6"/>
  <c r="O150" i="6"/>
  <c r="P150" i="6"/>
  <c r="G151" i="6"/>
  <c r="H151" i="6"/>
  <c r="I151" i="6"/>
  <c r="J151" i="6"/>
  <c r="K151" i="6"/>
  <c r="L151" i="6"/>
  <c r="M151" i="6"/>
  <c r="N151" i="6"/>
  <c r="P151" i="6"/>
  <c r="H152" i="6"/>
  <c r="J152" i="6"/>
  <c r="L152" i="6"/>
  <c r="M152" i="6"/>
  <c r="P152" i="6"/>
  <c r="J153" i="6"/>
  <c r="L153" i="6"/>
  <c r="N153" i="6"/>
  <c r="H154" i="6"/>
  <c r="J154" i="6"/>
  <c r="L154" i="6"/>
  <c r="M154" i="6"/>
  <c r="P154" i="6"/>
  <c r="I155" i="6"/>
  <c r="J155" i="6"/>
  <c r="L155" i="6"/>
  <c r="N155" i="6"/>
  <c r="L148" i="6"/>
  <c r="M148" i="6"/>
  <c r="N148" i="6"/>
  <c r="O148" i="6"/>
  <c r="P148" i="6"/>
  <c r="G148" i="6"/>
  <c r="C149" i="6"/>
  <c r="C150" i="6"/>
  <c r="C151" i="6"/>
  <c r="C152" i="6"/>
  <c r="C153" i="6"/>
  <c r="C154" i="6"/>
  <c r="C155" i="6"/>
  <c r="C156" i="6"/>
  <c r="C157" i="6"/>
  <c r="C158" i="6"/>
  <c r="C159" i="6"/>
  <c r="C148" i="6"/>
  <c r="O151" i="6"/>
  <c r="M150" i="6"/>
  <c r="P149" i="6"/>
  <c r="K149" i="6"/>
  <c r="P155" i="6"/>
  <c r="O155" i="6"/>
  <c r="M155" i="6"/>
  <c r="K155" i="6"/>
  <c r="H155" i="6"/>
  <c r="G155" i="6"/>
  <c r="O154" i="6"/>
  <c r="N154" i="6"/>
  <c r="K154" i="6"/>
  <c r="I154" i="6"/>
  <c r="G154" i="6"/>
  <c r="P153" i="6"/>
  <c r="O153" i="6"/>
  <c r="M153" i="6"/>
  <c r="K153" i="6"/>
  <c r="I153" i="6"/>
  <c r="H153" i="6"/>
  <c r="G153" i="6"/>
  <c r="O152" i="6"/>
  <c r="N152" i="6"/>
  <c r="I152" i="6"/>
  <c r="G152" i="6"/>
  <c r="C136" i="6"/>
  <c r="C137" i="6"/>
  <c r="C138" i="6"/>
  <c r="C139" i="6"/>
  <c r="C140" i="6"/>
  <c r="C141" i="6"/>
  <c r="C142" i="6"/>
  <c r="C143" i="6"/>
  <c r="C144" i="6"/>
  <c r="C145" i="6"/>
  <c r="C146" i="6"/>
  <c r="C135" i="6"/>
  <c r="O124" i="6"/>
  <c r="O126" i="6"/>
  <c r="G119" i="6"/>
  <c r="C120" i="6"/>
  <c r="C121" i="6"/>
  <c r="C122" i="6"/>
  <c r="C123" i="6"/>
  <c r="C124" i="6"/>
  <c r="C125" i="6"/>
  <c r="C126" i="6"/>
  <c r="C127" i="6"/>
  <c r="C128" i="6"/>
  <c r="C129" i="6"/>
  <c r="C130" i="6"/>
  <c r="C119" i="6"/>
  <c r="C107" i="6"/>
  <c r="C108" i="6"/>
  <c r="C109" i="6"/>
  <c r="C110" i="6"/>
  <c r="C111" i="6"/>
  <c r="C112" i="6"/>
  <c r="C113" i="6"/>
  <c r="C114" i="6"/>
  <c r="C115" i="6"/>
  <c r="C116" i="6"/>
  <c r="C117" i="6"/>
  <c r="C106" i="6"/>
  <c r="P122" i="6"/>
  <c r="O122" i="6"/>
  <c r="N122" i="6"/>
  <c r="M122" i="6"/>
  <c r="L122" i="6"/>
  <c r="K122" i="6"/>
  <c r="J122" i="6"/>
  <c r="I122" i="6"/>
  <c r="H122" i="6"/>
  <c r="G122" i="6"/>
  <c r="P121" i="6"/>
  <c r="O121" i="6"/>
  <c r="N121" i="6"/>
  <c r="M121" i="6"/>
  <c r="L121" i="6"/>
  <c r="K121" i="6"/>
  <c r="J121" i="6"/>
  <c r="I121" i="6"/>
  <c r="H121" i="6"/>
  <c r="G121" i="6"/>
  <c r="P120" i="6"/>
  <c r="O120" i="6"/>
  <c r="N120" i="6"/>
  <c r="M120" i="6"/>
  <c r="L120" i="6"/>
  <c r="K120" i="6"/>
  <c r="J120" i="6"/>
  <c r="I120" i="6"/>
  <c r="H120" i="6"/>
  <c r="G120" i="6"/>
  <c r="P119" i="6"/>
  <c r="O119" i="6"/>
  <c r="N119" i="6"/>
  <c r="M119" i="6"/>
  <c r="L119" i="6"/>
  <c r="G123" i="6"/>
  <c r="H123" i="6"/>
  <c r="I123" i="6"/>
  <c r="J123" i="6"/>
  <c r="L123" i="6"/>
  <c r="M123" i="6"/>
  <c r="N123" i="6"/>
  <c r="O123" i="6"/>
  <c r="P123" i="6"/>
  <c r="G124" i="6"/>
  <c r="H124" i="6"/>
  <c r="I124" i="6"/>
  <c r="J124" i="6"/>
  <c r="K124" i="6"/>
  <c r="L124" i="6"/>
  <c r="M124" i="6"/>
  <c r="N124" i="6"/>
  <c r="P124" i="6"/>
  <c r="G125" i="6"/>
  <c r="H125" i="6"/>
  <c r="I125" i="6"/>
  <c r="J125" i="6"/>
  <c r="K125" i="6"/>
  <c r="L125" i="6"/>
  <c r="M125" i="6"/>
  <c r="N125" i="6"/>
  <c r="O125" i="6"/>
  <c r="P125" i="6"/>
  <c r="G126" i="6"/>
  <c r="H126" i="6"/>
  <c r="I126" i="6"/>
  <c r="J126" i="6"/>
  <c r="K126" i="6"/>
  <c r="L126" i="6"/>
  <c r="M126" i="6"/>
  <c r="N126" i="6"/>
  <c r="P126" i="6"/>
  <c r="D30" i="6"/>
  <c r="E30" i="6"/>
  <c r="D31" i="6"/>
  <c r="E31" i="6"/>
  <c r="D32" i="6"/>
  <c r="E32" i="6"/>
  <c r="D33" i="6"/>
  <c r="E33" i="6"/>
  <c r="D34" i="6"/>
  <c r="E34" i="6"/>
  <c r="D35" i="6"/>
  <c r="E35" i="6"/>
  <c r="D36" i="6"/>
  <c r="E36" i="6"/>
  <c r="D37" i="6"/>
  <c r="E37" i="6"/>
  <c r="D38" i="6"/>
  <c r="E38" i="6"/>
  <c r="D39" i="6"/>
  <c r="E39" i="6"/>
  <c r="D40" i="6"/>
  <c r="E40" i="6"/>
  <c r="E29" i="6"/>
  <c r="D29" i="6"/>
  <c r="G76" i="6"/>
  <c r="G89" i="6" s="1"/>
  <c r="T8" i="6"/>
  <c r="T6" i="6"/>
  <c r="T4" i="6"/>
  <c r="C91" i="6"/>
  <c r="C92" i="6"/>
  <c r="C93" i="6"/>
  <c r="C94" i="6"/>
  <c r="C95" i="6"/>
  <c r="C96" i="6"/>
  <c r="C97" i="6"/>
  <c r="C98" i="6"/>
  <c r="C99" i="6"/>
  <c r="C100" i="6"/>
  <c r="C101" i="6"/>
  <c r="C90" i="6"/>
  <c r="C78" i="6"/>
  <c r="C79" i="6"/>
  <c r="C80" i="6"/>
  <c r="C81" i="6"/>
  <c r="C82" i="6"/>
  <c r="C83" i="6"/>
  <c r="C84" i="6"/>
  <c r="C85" i="6"/>
  <c r="C86" i="6"/>
  <c r="C87" i="6"/>
  <c r="C88" i="6"/>
  <c r="C77" i="6"/>
  <c r="K105" i="6" l="1"/>
  <c r="K23" i="6" s="1"/>
  <c r="K163" i="6"/>
  <c r="K25" i="6" s="1"/>
  <c r="J105" i="6"/>
  <c r="J23" i="6" s="1"/>
  <c r="J163" i="6"/>
  <c r="J25" i="6" s="1"/>
  <c r="I163" i="6"/>
  <c r="I105" i="6"/>
  <c r="H163" i="6"/>
  <c r="H105" i="6"/>
  <c r="G192" i="6"/>
  <c r="G163" i="6"/>
  <c r="G105" i="6"/>
  <c r="T14" i="6"/>
  <c r="T10" i="6"/>
  <c r="G48" i="6" s="1"/>
  <c r="G61" i="6" s="1"/>
  <c r="H198" i="6"/>
  <c r="H211" i="6" s="1"/>
  <c r="L198" i="6"/>
  <c r="L211" i="6" s="1"/>
  <c r="P198" i="6"/>
  <c r="P211" i="6" s="1"/>
  <c r="I198" i="6"/>
  <c r="I211" i="6" s="1"/>
  <c r="M198" i="6"/>
  <c r="M211" i="6" s="1"/>
  <c r="N198" i="6"/>
  <c r="N211" i="6" s="1"/>
  <c r="O198" i="6"/>
  <c r="O211" i="6" s="1"/>
  <c r="G198" i="6"/>
  <c r="G211" i="6" s="1"/>
  <c r="J198" i="6"/>
  <c r="J211" i="6" s="1"/>
  <c r="K198" i="6"/>
  <c r="K211" i="6" s="1"/>
  <c r="I192" i="6"/>
  <c r="I205" i="6" s="1"/>
  <c r="M192" i="6"/>
  <c r="M205" i="6" s="1"/>
  <c r="J192" i="6"/>
  <c r="J205" i="6" s="1"/>
  <c r="N192" i="6"/>
  <c r="N205" i="6" s="1"/>
  <c r="K192" i="6"/>
  <c r="K205" i="6" s="1"/>
  <c r="L192" i="6"/>
  <c r="L205" i="6" s="1"/>
  <c r="O192" i="6"/>
  <c r="O205" i="6" s="1"/>
  <c r="H192" i="6"/>
  <c r="H205" i="6" s="1"/>
  <c r="P192" i="6"/>
  <c r="P205" i="6" s="1"/>
  <c r="J200" i="6"/>
  <c r="J213" i="6" s="1"/>
  <c r="N200" i="6"/>
  <c r="N213" i="6" s="1"/>
  <c r="K200" i="6"/>
  <c r="K213" i="6" s="1"/>
  <c r="O200" i="6"/>
  <c r="O213" i="6" s="1"/>
  <c r="G200" i="6"/>
  <c r="G213" i="6" s="1"/>
  <c r="L200" i="6"/>
  <c r="L213" i="6" s="1"/>
  <c r="M200" i="6"/>
  <c r="M213" i="6" s="1"/>
  <c r="H200" i="6"/>
  <c r="H213" i="6" s="1"/>
  <c r="P200" i="6"/>
  <c r="P213" i="6" s="1"/>
  <c r="I200" i="6"/>
  <c r="I213" i="6" s="1"/>
  <c r="I196" i="6"/>
  <c r="I209" i="6" s="1"/>
  <c r="M196" i="6"/>
  <c r="M209" i="6" s="1"/>
  <c r="J196" i="6"/>
  <c r="J209" i="6" s="1"/>
  <c r="N196" i="6"/>
  <c r="N209" i="6" s="1"/>
  <c r="G196" i="6"/>
  <c r="G209" i="6" s="1"/>
  <c r="O196" i="6"/>
  <c r="O209" i="6" s="1"/>
  <c r="H196" i="6"/>
  <c r="H209" i="6" s="1"/>
  <c r="P196" i="6"/>
  <c r="P209" i="6" s="1"/>
  <c r="K196" i="6"/>
  <c r="K209" i="6" s="1"/>
  <c r="L196" i="6"/>
  <c r="L209" i="6" s="1"/>
  <c r="G205" i="6"/>
  <c r="K199" i="6"/>
  <c r="K212" i="6" s="1"/>
  <c r="O199" i="6"/>
  <c r="O212" i="6" s="1"/>
  <c r="G199" i="6"/>
  <c r="G212" i="6" s="1"/>
  <c r="H199" i="6"/>
  <c r="H212" i="6" s="1"/>
  <c r="L199" i="6"/>
  <c r="L212" i="6" s="1"/>
  <c r="P199" i="6"/>
  <c r="P212" i="6" s="1"/>
  <c r="M199" i="6"/>
  <c r="M212" i="6" s="1"/>
  <c r="N199" i="6"/>
  <c r="N212" i="6" s="1"/>
  <c r="I199" i="6"/>
  <c r="I212" i="6" s="1"/>
  <c r="J199" i="6"/>
  <c r="J212" i="6" s="1"/>
  <c r="K195" i="6"/>
  <c r="K208" i="6" s="1"/>
  <c r="O195" i="6"/>
  <c r="O208" i="6" s="1"/>
  <c r="J195" i="6"/>
  <c r="J208" i="6" s="1"/>
  <c r="N195" i="6"/>
  <c r="N208" i="6" s="1"/>
  <c r="G195" i="6"/>
  <c r="G208" i="6" s="1"/>
  <c r="H195" i="6"/>
  <c r="H208" i="6" s="1"/>
  <c r="P195" i="6"/>
  <c r="P208" i="6" s="1"/>
  <c r="I195" i="6"/>
  <c r="I208" i="6" s="1"/>
  <c r="L195" i="6"/>
  <c r="L208" i="6" s="1"/>
  <c r="M195" i="6"/>
  <c r="M208" i="6" s="1"/>
  <c r="H194" i="6"/>
  <c r="H207" i="6" s="1"/>
  <c r="L194" i="6"/>
  <c r="L207" i="6" s="1"/>
  <c r="P194" i="6"/>
  <c r="P207" i="6" s="1"/>
  <c r="K194" i="6"/>
  <c r="K207" i="6" s="1"/>
  <c r="O194" i="6"/>
  <c r="O207" i="6" s="1"/>
  <c r="I194" i="6"/>
  <c r="I207" i="6" s="1"/>
  <c r="J194" i="6"/>
  <c r="J207" i="6" s="1"/>
  <c r="M194" i="6"/>
  <c r="M207" i="6" s="1"/>
  <c r="N194" i="6"/>
  <c r="N207" i="6" s="1"/>
  <c r="G194" i="6"/>
  <c r="G207" i="6" s="1"/>
  <c r="I193" i="6"/>
  <c r="I206" i="6" s="1"/>
  <c r="M193" i="6"/>
  <c r="M206" i="6" s="1"/>
  <c r="K193" i="6"/>
  <c r="K206" i="6" s="1"/>
  <c r="O193" i="6"/>
  <c r="O206" i="6" s="1"/>
  <c r="H193" i="6"/>
  <c r="H206" i="6" s="1"/>
  <c r="L193" i="6"/>
  <c r="L206" i="6" s="1"/>
  <c r="P193" i="6"/>
  <c r="P206" i="6" s="1"/>
  <c r="J193" i="6"/>
  <c r="J206" i="6" s="1"/>
  <c r="N193" i="6"/>
  <c r="N206" i="6" s="1"/>
  <c r="G206" i="6"/>
  <c r="I197" i="6"/>
  <c r="I210" i="6" s="1"/>
  <c r="H197" i="6"/>
  <c r="H210" i="6" s="1"/>
  <c r="M197" i="6"/>
  <c r="M210" i="6" s="1"/>
  <c r="J197" i="6"/>
  <c r="J210" i="6" s="1"/>
  <c r="N197" i="6"/>
  <c r="N210" i="6" s="1"/>
  <c r="O197" i="6"/>
  <c r="O210" i="6" s="1"/>
  <c r="G197" i="6"/>
  <c r="G210" i="6" s="1"/>
  <c r="P197" i="6"/>
  <c r="P210" i="6" s="1"/>
  <c r="K197" i="6"/>
  <c r="K210" i="6" s="1"/>
  <c r="L197" i="6"/>
  <c r="L210" i="6" s="1"/>
  <c r="T16" i="6"/>
  <c r="J134" i="6" l="1"/>
  <c r="J24" i="6" s="1"/>
  <c r="I134" i="6"/>
  <c r="G134" i="6"/>
  <c r="G176" i="6"/>
  <c r="H134" i="6"/>
  <c r="K134" i="6"/>
  <c r="K24" i="6" s="1"/>
  <c r="G118" i="6"/>
  <c r="G147" i="6" l="1"/>
  <c r="G30" i="6"/>
  <c r="H30" i="6"/>
  <c r="I30" i="6"/>
  <c r="J30" i="6"/>
  <c r="K30" i="6"/>
  <c r="L30" i="6"/>
  <c r="M30" i="6"/>
  <c r="N30" i="6"/>
  <c r="O30" i="6"/>
  <c r="P30" i="6"/>
  <c r="G31" i="6"/>
  <c r="H31" i="6"/>
  <c r="I31" i="6"/>
  <c r="J31" i="6"/>
  <c r="K31" i="6"/>
  <c r="L31" i="6"/>
  <c r="M31" i="6"/>
  <c r="N31" i="6"/>
  <c r="O31" i="6"/>
  <c r="P31" i="6"/>
  <c r="G32" i="6"/>
  <c r="H32" i="6"/>
  <c r="I32" i="6"/>
  <c r="J32" i="6"/>
  <c r="K32" i="6"/>
  <c r="L32" i="6"/>
  <c r="M32" i="6"/>
  <c r="N32" i="6"/>
  <c r="O32" i="6"/>
  <c r="P32" i="6"/>
  <c r="G33" i="6"/>
  <c r="H33" i="6"/>
  <c r="I33" i="6"/>
  <c r="J33" i="6"/>
  <c r="K33" i="6"/>
  <c r="L33" i="6"/>
  <c r="M33" i="6"/>
  <c r="N33" i="6"/>
  <c r="O33" i="6"/>
  <c r="P33" i="6"/>
  <c r="G34" i="6"/>
  <c r="H34" i="6"/>
  <c r="I34" i="6"/>
  <c r="J34" i="6"/>
  <c r="K34" i="6"/>
  <c r="L34" i="6"/>
  <c r="M34" i="6"/>
  <c r="N34" i="6"/>
  <c r="O34" i="6"/>
  <c r="P34" i="6"/>
  <c r="G35" i="6"/>
  <c r="H35" i="6"/>
  <c r="I35" i="6"/>
  <c r="J35" i="6"/>
  <c r="K35" i="6"/>
  <c r="L35" i="6"/>
  <c r="M35" i="6"/>
  <c r="N35" i="6"/>
  <c r="O35" i="6"/>
  <c r="P35" i="6"/>
  <c r="G36" i="6"/>
  <c r="H36" i="6"/>
  <c r="I36" i="6"/>
  <c r="J36" i="6"/>
  <c r="K36" i="6"/>
  <c r="L36" i="6"/>
  <c r="M36" i="6"/>
  <c r="N36" i="6"/>
  <c r="O36" i="6"/>
  <c r="P36" i="6"/>
  <c r="G37" i="6"/>
  <c r="H37" i="6"/>
  <c r="I37" i="6"/>
  <c r="J37" i="6"/>
  <c r="K37" i="6"/>
  <c r="L37" i="6"/>
  <c r="M37" i="6"/>
  <c r="N37" i="6"/>
  <c r="O37" i="6"/>
  <c r="P37" i="6"/>
  <c r="G38" i="6"/>
  <c r="H38" i="6"/>
  <c r="I38" i="6"/>
  <c r="J38" i="6"/>
  <c r="K38" i="6"/>
  <c r="L38" i="6"/>
  <c r="M38" i="6"/>
  <c r="N38" i="6"/>
  <c r="O38" i="6"/>
  <c r="P38" i="6"/>
  <c r="G39" i="6"/>
  <c r="H39" i="6"/>
  <c r="I39" i="6"/>
  <c r="J39" i="6"/>
  <c r="K39" i="6"/>
  <c r="L39" i="6"/>
  <c r="M39" i="6"/>
  <c r="N39" i="6"/>
  <c r="O39" i="6"/>
  <c r="P39" i="6"/>
  <c r="G40" i="6"/>
  <c r="H40" i="6"/>
  <c r="I40" i="6"/>
  <c r="J40" i="6"/>
  <c r="K40" i="6"/>
  <c r="L40" i="6"/>
  <c r="M40" i="6"/>
  <c r="N40" i="6"/>
  <c r="O40" i="6"/>
  <c r="P40" i="6"/>
  <c r="H29" i="6"/>
  <c r="I29" i="6"/>
  <c r="J29" i="6"/>
  <c r="K29" i="6"/>
  <c r="L29" i="6"/>
  <c r="M29" i="6"/>
  <c r="N29" i="6"/>
  <c r="O29" i="6"/>
  <c r="P29" i="6"/>
  <c r="C30" i="6"/>
  <c r="C31" i="6"/>
  <c r="C32" i="6"/>
  <c r="C33" i="6"/>
  <c r="C34" i="6"/>
  <c r="C35" i="6"/>
  <c r="C36" i="6"/>
  <c r="C37" i="6"/>
  <c r="C38" i="6"/>
  <c r="C39" i="6"/>
  <c r="C40" i="6"/>
  <c r="C29" i="6"/>
  <c r="G60" i="6"/>
  <c r="C62" i="6"/>
  <c r="C63" i="6"/>
  <c r="C64" i="6"/>
  <c r="C65" i="6"/>
  <c r="C66" i="6"/>
  <c r="C67" i="6"/>
  <c r="C68" i="6"/>
  <c r="C69" i="6"/>
  <c r="C70" i="6"/>
  <c r="C71" i="6"/>
  <c r="C72" i="6"/>
  <c r="C61" i="6"/>
  <c r="C53" i="6"/>
  <c r="C54" i="6"/>
  <c r="C55" i="6"/>
  <c r="C56" i="6"/>
  <c r="C57" i="6"/>
  <c r="C58" i="6"/>
  <c r="C59" i="6"/>
  <c r="C49" i="6"/>
  <c r="C50" i="6"/>
  <c r="C51" i="6"/>
  <c r="C52" i="6"/>
  <c r="C48" i="6"/>
  <c r="I106" i="6" l="1"/>
  <c r="I119" i="6" s="1"/>
  <c r="I164" i="6"/>
  <c r="I177" i="6" s="1"/>
  <c r="I135" i="6"/>
  <c r="I148" i="6" s="1"/>
  <c r="H106" i="6"/>
  <c r="H119" i="6" s="1"/>
  <c r="H164" i="6"/>
  <c r="H177" i="6" s="1"/>
  <c r="H135" i="6"/>
  <c r="H148" i="6" s="1"/>
  <c r="K106" i="6"/>
  <c r="K119" i="6" s="1"/>
  <c r="K135" i="6"/>
  <c r="K148" i="6" s="1"/>
  <c r="K164" i="6"/>
  <c r="K177" i="6" s="1"/>
  <c r="J106" i="6"/>
  <c r="J119" i="6" s="1"/>
  <c r="J135" i="6"/>
  <c r="J148" i="6" s="1"/>
  <c r="J164" i="6"/>
  <c r="J177" i="6" s="1"/>
  <c r="K139" i="6"/>
  <c r="K152" i="6" s="1"/>
  <c r="K168" i="6"/>
  <c r="K181" i="6" s="1"/>
  <c r="K110" i="6"/>
  <c r="K123" i="6" s="1"/>
  <c r="I48" i="6"/>
  <c r="I77" i="6"/>
  <c r="I90" i="6" s="1"/>
  <c r="H77" i="6"/>
  <c r="H90" i="6" s="1"/>
  <c r="H48" i="6"/>
  <c r="K48" i="6"/>
  <c r="K61" i="6" s="1"/>
  <c r="K77" i="6"/>
  <c r="K90" i="6" s="1"/>
  <c r="J77" i="6"/>
  <c r="J90" i="6" s="1"/>
  <c r="J48" i="6"/>
  <c r="J61" i="6" s="1"/>
  <c r="O90" i="6"/>
  <c r="O61" i="6"/>
  <c r="P101" i="6"/>
  <c r="P72" i="6"/>
  <c r="L101" i="6"/>
  <c r="L72" i="6"/>
  <c r="H101" i="6"/>
  <c r="H72" i="6"/>
  <c r="N100" i="6"/>
  <c r="N71" i="6"/>
  <c r="J100" i="6"/>
  <c r="J71" i="6"/>
  <c r="P99" i="6"/>
  <c r="P70" i="6"/>
  <c r="L99" i="6"/>
  <c r="L70" i="6"/>
  <c r="H99" i="6"/>
  <c r="H70" i="6"/>
  <c r="P97" i="6"/>
  <c r="P68" i="6"/>
  <c r="L97" i="6"/>
  <c r="L68" i="6"/>
  <c r="H97" i="6"/>
  <c r="H68" i="6"/>
  <c r="N96" i="6"/>
  <c r="N67" i="6"/>
  <c r="J96" i="6"/>
  <c r="J67" i="6"/>
  <c r="N94" i="6"/>
  <c r="N65" i="6"/>
  <c r="J94" i="6"/>
  <c r="J65" i="6"/>
  <c r="P93" i="6"/>
  <c r="P64" i="6"/>
  <c r="L93" i="6"/>
  <c r="L64" i="6"/>
  <c r="H93" i="6"/>
  <c r="H64" i="6"/>
  <c r="N92" i="6"/>
  <c r="N63" i="6"/>
  <c r="J92" i="6"/>
  <c r="J63" i="6"/>
  <c r="P91" i="6"/>
  <c r="P62" i="6"/>
  <c r="L91" i="6"/>
  <c r="L62" i="6"/>
  <c r="H91" i="6"/>
  <c r="H62" i="6"/>
  <c r="N90" i="6"/>
  <c r="N61" i="6"/>
  <c r="O72" i="6"/>
  <c r="O101" i="6"/>
  <c r="K101" i="6"/>
  <c r="K72" i="6"/>
  <c r="G72" i="6"/>
  <c r="G101" i="6"/>
  <c r="M100" i="6"/>
  <c r="M71" i="6"/>
  <c r="I71" i="6"/>
  <c r="I100" i="6"/>
  <c r="O99" i="6"/>
  <c r="O70" i="6"/>
  <c r="K70" i="6"/>
  <c r="K99" i="6"/>
  <c r="G99" i="6"/>
  <c r="G70" i="6"/>
  <c r="O97" i="6"/>
  <c r="O68" i="6"/>
  <c r="K68" i="6"/>
  <c r="K97" i="6"/>
  <c r="G97" i="6"/>
  <c r="G68" i="6"/>
  <c r="M67" i="6"/>
  <c r="M96" i="6"/>
  <c r="I96" i="6"/>
  <c r="M65" i="6"/>
  <c r="M94" i="6"/>
  <c r="I94" i="6"/>
  <c r="O64" i="6"/>
  <c r="O93" i="6"/>
  <c r="K64" i="6"/>
  <c r="K93" i="6"/>
  <c r="G64" i="6"/>
  <c r="G93" i="6"/>
  <c r="M63" i="6"/>
  <c r="M92" i="6"/>
  <c r="I63" i="6"/>
  <c r="I92" i="6"/>
  <c r="O62" i="6"/>
  <c r="O91" i="6"/>
  <c r="K62" i="6"/>
  <c r="K91" i="6"/>
  <c r="G62" i="6"/>
  <c r="G91" i="6"/>
  <c r="G90" i="6"/>
  <c r="M61" i="6"/>
  <c r="M90" i="6"/>
  <c r="N101" i="6"/>
  <c r="N72" i="6"/>
  <c r="J101" i="6"/>
  <c r="J72" i="6"/>
  <c r="P100" i="6"/>
  <c r="P71" i="6"/>
  <c r="L100" i="6"/>
  <c r="L71" i="6"/>
  <c r="H100" i="6"/>
  <c r="H71" i="6"/>
  <c r="N99" i="6"/>
  <c r="N70" i="6"/>
  <c r="J99" i="6"/>
  <c r="J70" i="6"/>
  <c r="N97" i="6"/>
  <c r="N68" i="6"/>
  <c r="J97" i="6"/>
  <c r="J68" i="6"/>
  <c r="P96" i="6"/>
  <c r="P67" i="6"/>
  <c r="L96" i="6"/>
  <c r="L67" i="6"/>
  <c r="H96" i="6"/>
  <c r="P94" i="6"/>
  <c r="P65" i="6"/>
  <c r="L94" i="6"/>
  <c r="L65" i="6"/>
  <c r="H94" i="6"/>
  <c r="N93" i="6"/>
  <c r="N64" i="6"/>
  <c r="J93" i="6"/>
  <c r="J64" i="6"/>
  <c r="P92" i="6"/>
  <c r="P63" i="6"/>
  <c r="L92" i="6"/>
  <c r="L63" i="6"/>
  <c r="H92" i="6"/>
  <c r="H63" i="6"/>
  <c r="N91" i="6"/>
  <c r="N62" i="6"/>
  <c r="J91" i="6"/>
  <c r="J62" i="6"/>
  <c r="P90" i="6"/>
  <c r="P61" i="6"/>
  <c r="L90" i="6"/>
  <c r="L61" i="6"/>
  <c r="M101" i="6"/>
  <c r="M72" i="6"/>
  <c r="I101" i="6"/>
  <c r="I72" i="6"/>
  <c r="O100" i="6"/>
  <c r="O71" i="6"/>
  <c r="K100" i="6"/>
  <c r="K71" i="6"/>
  <c r="G100" i="6"/>
  <c r="G71" i="6"/>
  <c r="M99" i="6"/>
  <c r="M70" i="6"/>
  <c r="I99" i="6"/>
  <c r="I70" i="6"/>
  <c r="M68" i="6"/>
  <c r="M97" i="6"/>
  <c r="I68" i="6"/>
  <c r="I97" i="6"/>
  <c r="O67" i="6"/>
  <c r="O96" i="6"/>
  <c r="K67" i="6"/>
  <c r="K96" i="6"/>
  <c r="G96" i="6"/>
  <c r="O65" i="6"/>
  <c r="O94" i="6"/>
  <c r="K94" i="6"/>
  <c r="K65" i="6"/>
  <c r="G94" i="6"/>
  <c r="M93" i="6"/>
  <c r="M64" i="6"/>
  <c r="I64" i="6"/>
  <c r="I93" i="6"/>
  <c r="O92" i="6"/>
  <c r="O63" i="6"/>
  <c r="K63" i="6"/>
  <c r="K92" i="6"/>
  <c r="G92" i="6"/>
  <c r="G63" i="6"/>
  <c r="M62" i="6"/>
  <c r="M91" i="6"/>
  <c r="I91" i="6"/>
  <c r="I62" i="6"/>
  <c r="M69" i="6"/>
  <c r="M98" i="6"/>
  <c r="K66" i="6"/>
  <c r="K95" i="6"/>
  <c r="P98" i="6"/>
  <c r="P69" i="6"/>
  <c r="L98" i="6"/>
  <c r="L69" i="6"/>
  <c r="H98" i="6"/>
  <c r="N95" i="6"/>
  <c r="N66" i="6"/>
  <c r="J95" i="6"/>
  <c r="J66" i="6"/>
  <c r="I98" i="6"/>
  <c r="O98" i="6"/>
  <c r="O69" i="6"/>
  <c r="K98" i="6"/>
  <c r="K69" i="6"/>
  <c r="G98" i="6"/>
  <c r="M95" i="6"/>
  <c r="M66" i="6"/>
  <c r="I95" i="6"/>
  <c r="I66" i="6"/>
  <c r="O66" i="6"/>
  <c r="O95" i="6"/>
  <c r="G95" i="6"/>
  <c r="G66" i="6"/>
  <c r="N69" i="6"/>
  <c r="N98" i="6"/>
  <c r="J69" i="6"/>
  <c r="J98" i="6"/>
  <c r="P66" i="6"/>
  <c r="P95" i="6"/>
  <c r="L66" i="6"/>
  <c r="L95" i="6"/>
  <c r="H66" i="6"/>
  <c r="H95" i="6"/>
  <c r="I47" i="6" l="1"/>
  <c r="I60" i="6" s="1"/>
  <c r="H47" i="6"/>
  <c r="J47" i="6"/>
  <c r="K47" i="6"/>
  <c r="L47" i="6"/>
  <c r="M47" i="6"/>
  <c r="N47" i="6"/>
  <c r="O47" i="6"/>
  <c r="P47" i="6"/>
  <c r="H76" i="6"/>
  <c r="I76" i="6"/>
  <c r="J76" i="6"/>
  <c r="K76" i="6"/>
  <c r="L76" i="6"/>
  <c r="M76" i="6"/>
  <c r="N76" i="6"/>
  <c r="O76" i="6"/>
  <c r="P76" i="6"/>
  <c r="G156" i="6" l="1"/>
  <c r="P176" i="6" l="1"/>
  <c r="O176" i="6"/>
  <c r="N176" i="6"/>
  <c r="M176" i="6"/>
  <c r="M189" i="6" s="1"/>
  <c r="L176" i="6"/>
  <c r="P159" i="6"/>
  <c r="O159" i="6"/>
  <c r="N159" i="6"/>
  <c r="M159" i="6"/>
  <c r="L159" i="6"/>
  <c r="K159" i="6"/>
  <c r="J159" i="6"/>
  <c r="I159" i="6"/>
  <c r="H159" i="6"/>
  <c r="G159" i="6"/>
  <c r="P158" i="6"/>
  <c r="O158" i="6"/>
  <c r="N158" i="6"/>
  <c r="M158" i="6"/>
  <c r="L158" i="6"/>
  <c r="K158" i="6"/>
  <c r="J158" i="6"/>
  <c r="I158" i="6"/>
  <c r="H158" i="6"/>
  <c r="G158" i="6"/>
  <c r="P157" i="6"/>
  <c r="O157" i="6"/>
  <c r="N157" i="6"/>
  <c r="M157" i="6"/>
  <c r="L157" i="6"/>
  <c r="K157" i="6"/>
  <c r="J157" i="6"/>
  <c r="I157" i="6"/>
  <c r="H157" i="6"/>
  <c r="G157" i="6"/>
  <c r="P156" i="6"/>
  <c r="O156" i="6"/>
  <c r="N156" i="6"/>
  <c r="M156" i="6"/>
  <c r="L156" i="6"/>
  <c r="K156" i="6"/>
  <c r="J156" i="6"/>
  <c r="I156" i="6"/>
  <c r="H156" i="6"/>
  <c r="O147" i="6"/>
  <c r="N147" i="6"/>
  <c r="M147" i="6"/>
  <c r="P130" i="6"/>
  <c r="O130" i="6"/>
  <c r="N130" i="6"/>
  <c r="M130" i="6"/>
  <c r="L130" i="6"/>
  <c r="K130" i="6"/>
  <c r="J130" i="6"/>
  <c r="I130" i="6"/>
  <c r="H130" i="6"/>
  <c r="G130" i="6"/>
  <c r="P129" i="6"/>
  <c r="O129" i="6"/>
  <c r="N129" i="6"/>
  <c r="M129" i="6"/>
  <c r="L129" i="6"/>
  <c r="K129" i="6"/>
  <c r="J129" i="6"/>
  <c r="I129" i="6"/>
  <c r="H129" i="6"/>
  <c r="G129" i="6"/>
  <c r="P128" i="6"/>
  <c r="O128" i="6"/>
  <c r="N128" i="6"/>
  <c r="M128" i="6"/>
  <c r="L128" i="6"/>
  <c r="K128" i="6"/>
  <c r="J128" i="6"/>
  <c r="I128" i="6"/>
  <c r="H128" i="6"/>
  <c r="G128" i="6"/>
  <c r="P127" i="6"/>
  <c r="O127" i="6"/>
  <c r="N127" i="6"/>
  <c r="M127" i="6"/>
  <c r="L127" i="6"/>
  <c r="K127" i="6"/>
  <c r="J127" i="6"/>
  <c r="I127" i="6"/>
  <c r="H127" i="6"/>
  <c r="G127" i="6"/>
  <c r="P118" i="6"/>
  <c r="O118" i="6"/>
  <c r="N118" i="6"/>
  <c r="O89" i="6"/>
  <c r="P89" i="6"/>
  <c r="N89" i="6"/>
  <c r="M89" i="6"/>
  <c r="L89" i="6"/>
  <c r="K89" i="6"/>
  <c r="J89" i="6"/>
  <c r="I89" i="6"/>
  <c r="H89" i="6"/>
  <c r="N60" i="6"/>
  <c r="M60" i="6"/>
  <c r="P60" i="6"/>
  <c r="O60" i="6"/>
  <c r="L60" i="6"/>
  <c r="K60" i="6"/>
  <c r="J60" i="6"/>
  <c r="H60" i="6"/>
  <c r="E18" i="6"/>
  <c r="I65" i="6" l="1"/>
  <c r="H67" i="6"/>
  <c r="H61" i="6"/>
  <c r="I67" i="6"/>
  <c r="I61" i="6"/>
  <c r="G67" i="6"/>
  <c r="G69" i="6"/>
  <c r="H65" i="6"/>
  <c r="G65" i="6"/>
  <c r="I69" i="6"/>
  <c r="H69" i="6"/>
  <c r="H118" i="6"/>
  <c r="O189" i="6"/>
  <c r="I118" i="6"/>
  <c r="I131" i="6" s="1"/>
  <c r="I23" i="6" s="1"/>
  <c r="G189" i="6"/>
  <c r="G25" i="6" s="1"/>
  <c r="O131" i="6"/>
  <c r="M160" i="6"/>
  <c r="L118" i="6"/>
  <c r="L131" i="6" s="1"/>
  <c r="H176" i="6"/>
  <c r="H189" i="6" s="1"/>
  <c r="H25" i="6" s="1"/>
  <c r="N160" i="6"/>
  <c r="N131" i="6"/>
  <c r="O160" i="6"/>
  <c r="P131" i="6"/>
  <c r="M118" i="6"/>
  <c r="M131" i="6" s="1"/>
  <c r="L147" i="6"/>
  <c r="L160" i="6" s="1"/>
  <c r="P147" i="6"/>
  <c r="P160" i="6" s="1"/>
  <c r="N189" i="6"/>
  <c r="L189" i="6"/>
  <c r="P189" i="6"/>
  <c r="L102" i="6" l="1"/>
  <c r="L22" i="6" s="1"/>
  <c r="G73" i="6"/>
  <c r="G21" i="6" s="1"/>
  <c r="G102" i="6"/>
  <c r="G22" i="6" s="1"/>
  <c r="L218" i="6"/>
  <c r="L26" i="6" s="1"/>
  <c r="I218" i="6"/>
  <c r="I26" i="6" s="1"/>
  <c r="H102" i="6"/>
  <c r="H22" i="6" s="1"/>
  <c r="H131" i="6"/>
  <c r="H23" i="6" s="1"/>
  <c r="K218" i="6"/>
  <c r="K26" i="6" s="1"/>
  <c r="P218" i="6"/>
  <c r="P26" i="6" s="1"/>
  <c r="O102" i="6"/>
  <c r="O22" i="6" s="1"/>
  <c r="N218" i="6"/>
  <c r="N26" i="6" s="1"/>
  <c r="K102" i="6"/>
  <c r="K22" i="6" s="1"/>
  <c r="P102" i="6"/>
  <c r="P22" i="6" s="1"/>
  <c r="M102" i="6"/>
  <c r="M22" i="6" s="1"/>
  <c r="J102" i="6"/>
  <c r="J22" i="6" s="1"/>
  <c r="I102" i="6"/>
  <c r="I22" i="6" s="1"/>
  <c r="N102" i="6"/>
  <c r="N22" i="6" s="1"/>
  <c r="G218" i="6"/>
  <c r="G26" i="6" s="1"/>
  <c r="H218" i="6"/>
  <c r="H26" i="6" s="1"/>
  <c r="M218" i="6"/>
  <c r="M26" i="6" s="1"/>
  <c r="K176" i="6"/>
  <c r="K189" i="6" s="1"/>
  <c r="J118" i="6"/>
  <c r="J131" i="6" s="1"/>
  <c r="I176" i="6"/>
  <c r="I189" i="6" s="1"/>
  <c r="I25" i="6" s="1"/>
  <c r="J176" i="6"/>
  <c r="J189" i="6" s="1"/>
  <c r="K118" i="6"/>
  <c r="K131" i="6" s="1"/>
  <c r="O218" i="6"/>
  <c r="O26" i="6" s="1"/>
  <c r="G131" i="6"/>
  <c r="G23" i="6" s="1"/>
  <c r="J218" i="6"/>
  <c r="J26" i="6" s="1"/>
  <c r="M73" i="6" l="1"/>
  <c r="M21" i="6" s="1"/>
  <c r="N73" i="6"/>
  <c r="N21" i="6" s="1"/>
  <c r="J73" i="6"/>
  <c r="J21" i="6" s="1"/>
  <c r="H73" i="6"/>
  <c r="H21" i="6" s="1"/>
  <c r="P73" i="6"/>
  <c r="P21" i="6" s="1"/>
  <c r="I73" i="6"/>
  <c r="I21" i="6" s="1"/>
  <c r="O73" i="6"/>
  <c r="O21" i="6" s="1"/>
  <c r="K73" i="6"/>
  <c r="K21" i="6" s="1"/>
  <c r="L73" i="6"/>
  <c r="L21" i="6" s="1"/>
  <c r="G160" i="6"/>
  <c r="G24" i="6" s="1"/>
  <c r="K147" i="6"/>
  <c r="K160" i="6" s="1"/>
  <c r="I147" i="6"/>
  <c r="I160" i="6" s="1"/>
  <c r="I24" i="6" s="1"/>
  <c r="J147" i="6"/>
  <c r="J160" i="6" s="1"/>
  <c r="H147" i="6"/>
  <c r="H160" i="6" s="1"/>
  <c r="H24" i="6" s="1"/>
</calcChain>
</file>

<file path=xl/sharedStrings.xml><?xml version="1.0" encoding="utf-8"?>
<sst xmlns="http://schemas.openxmlformats.org/spreadsheetml/2006/main" count="638" uniqueCount="88">
  <si>
    <t>A</t>
  </si>
  <si>
    <t>B</t>
  </si>
  <si>
    <t>C</t>
  </si>
  <si>
    <t>Evalueringsbeløb</t>
  </si>
  <si>
    <t>D</t>
  </si>
  <si>
    <t>E</t>
  </si>
  <si>
    <t>Priser (point)</t>
  </si>
  <si>
    <t>Priser</t>
  </si>
  <si>
    <t>Priser (kr.)</t>
  </si>
  <si>
    <t>Vægte</t>
  </si>
  <si>
    <t>Priser (pct.)</t>
  </si>
  <si>
    <t>Laveste pris</t>
  </si>
  <si>
    <t>Resultater</t>
  </si>
  <si>
    <t xml:space="preserve">Prismodel </t>
  </si>
  <si>
    <t>Prismodel</t>
  </si>
  <si>
    <t>Pointmodel</t>
  </si>
  <si>
    <t>Procentmodel</t>
  </si>
  <si>
    <t>laveste pris plus X pct.</t>
  </si>
  <si>
    <t>gns.pris plus/minus X pct.</t>
  </si>
  <si>
    <t>ikke-lineær</t>
  </si>
  <si>
    <t>X:</t>
  </si>
  <si>
    <t>Parametre</t>
  </si>
  <si>
    <t>Tilbud A</t>
  </si>
  <si>
    <t>Tilbud B</t>
  </si>
  <si>
    <t>Tilbud C</t>
  </si>
  <si>
    <t>Tilbud D</t>
  </si>
  <si>
    <t>Tilbud E</t>
  </si>
  <si>
    <t xml:space="preserve">Priser </t>
  </si>
  <si>
    <t>Antal tilbud</t>
  </si>
  <si>
    <t>Gns.pris/højeste pointtal</t>
  </si>
  <si>
    <t>Budget/højeste pointtal</t>
  </si>
  <si>
    <t>Højeste tal på pointskala:</t>
  </si>
  <si>
    <t>Laveste tal på pointskala:</t>
  </si>
  <si>
    <t>Gns.pris minus X pct</t>
  </si>
  <si>
    <t>Gns.pris plus X pct</t>
  </si>
  <si>
    <t>Sammenvægtet procentforskel</t>
  </si>
  <si>
    <t>Samlet pointscore</t>
  </si>
  <si>
    <t>støttevæktøj prosa</t>
  </si>
  <si>
    <t>Tilbud F</t>
  </si>
  <si>
    <t>Tilbud G</t>
  </si>
  <si>
    <t>Tilbud H</t>
  </si>
  <si>
    <t>Tilbud I</t>
  </si>
  <si>
    <t>Tilbud J</t>
  </si>
  <si>
    <t>F</t>
  </si>
  <si>
    <t>G</t>
  </si>
  <si>
    <t>H</t>
  </si>
  <si>
    <t>I</t>
  </si>
  <si>
    <t>J</t>
  </si>
  <si>
    <t>Underkriterie 2</t>
  </si>
  <si>
    <t>Underkriterie 3</t>
  </si>
  <si>
    <t>Underkriterie 4</t>
  </si>
  <si>
    <t>Point i prismodeller (omvendt skala)</t>
  </si>
  <si>
    <t>Bedste underkriterie 2</t>
  </si>
  <si>
    <t>Bedste underkriterie 3</t>
  </si>
  <si>
    <t>Bedste underkriterie 4</t>
  </si>
  <si>
    <t>Underkriterie 1</t>
  </si>
  <si>
    <t>Kvalitet</t>
  </si>
  <si>
    <t>gns.pris/højeste point</t>
  </si>
  <si>
    <t>bereg.beløb/højeste point</t>
  </si>
  <si>
    <t>B.beløb</t>
  </si>
  <si>
    <t>beregn.beløb/højeste point</t>
  </si>
  <si>
    <t>Service</t>
  </si>
  <si>
    <t>Organisation</t>
  </si>
  <si>
    <t>Miljø</t>
  </si>
  <si>
    <t>Underkriterie 5</t>
  </si>
  <si>
    <t>Underkriterie 6</t>
  </si>
  <si>
    <t>Underkriterie 7</t>
  </si>
  <si>
    <t>Underkriterie 8</t>
  </si>
  <si>
    <t>Underkriterie 9</t>
  </si>
  <si>
    <t>Underkriterie 10</t>
  </si>
  <si>
    <t>Underkriterie 11</t>
  </si>
  <si>
    <t>Underkriterie 12</t>
  </si>
  <si>
    <t>Gennemsnitspris</t>
  </si>
  <si>
    <t>Bedste underkriterie 1</t>
  </si>
  <si>
    <t>Bedste underkriterie 5</t>
  </si>
  <si>
    <t>Bedste underkriterie 6</t>
  </si>
  <si>
    <t>Bedste underkriterie 7</t>
  </si>
  <si>
    <t>Bedste underkriterie 8</t>
  </si>
  <si>
    <t>Bedste underkriterie 9</t>
  </si>
  <si>
    <t>Bedste underkriterie 10</t>
  </si>
  <si>
    <t>Bedste underkriterie 11</t>
  </si>
  <si>
    <t>Bedste underkriterie 12</t>
  </si>
  <si>
    <t xml:space="preserve"> </t>
  </si>
  <si>
    <t>&lt;</t>
  </si>
  <si>
    <t>Kriterier</t>
  </si>
  <si>
    <r>
      <t>Pointskala</t>
    </r>
    <r>
      <rPr>
        <sz val="10"/>
        <rFont val="Calibri"/>
        <family val="2"/>
        <scheme val="minor"/>
      </rPr>
      <t xml:space="preserve"> (til vurdering af kvalitet):</t>
    </r>
  </si>
  <si>
    <t>Pris (kr.)</t>
  </si>
  <si>
    <t>Modeltyper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</si>
</sst>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_ * #,##0_ ;_ * \-#,##0_ ;_ * &quot;-&quot;??_ ;_ @_ "/>
    <numFmt numFmtId="167" formatCode="0.0"/>
  </numFmts>
  <fonts count="8" x14ac:knownFonts="1">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10"/>
      <color theme="0" tint="-0.499984740745262"/>
      <name val="Calibri"/>
      <family val="2"/>
      <scheme val="minor"/>
    </font>
    <font>
      <sz val="10"/>
      <color rgb="FF00FFFF"/>
      <name val="Calibri"/>
      <family val="2"/>
      <scheme val="minor"/>
    </font>
    <font>
      <b/>
      <sz val="10"/>
      <color rgb="FF00FFFF"/>
      <name val="Calibri"/>
      <family val="2"/>
      <scheme val="minor"/>
    </font>
    <font>
      <sz val="11"/>
      <color rgb="FF00FFFF"/>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00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3" fillId="3" borderId="0" xfId="0" applyFont="1" applyFill="1" applyBorder="1" applyAlignment="1">
      <alignment vertical="center"/>
    </xf>
    <xf numFmtId="0" fontId="3" fillId="3" borderId="0" xfId="0" applyFont="1" applyFill="1" applyBorder="1" applyAlignment="1">
      <alignment horizontal="center" vertical="center"/>
    </xf>
    <xf numFmtId="0" fontId="3" fillId="3" borderId="0" xfId="0" applyFont="1" applyFill="1" applyAlignment="1">
      <alignment vertical="center"/>
    </xf>
    <xf numFmtId="0" fontId="2" fillId="3" borderId="0" xfId="0" applyFont="1" applyFill="1" applyAlignment="1">
      <alignment vertical="center"/>
    </xf>
    <xf numFmtId="3" fontId="2" fillId="2" borderId="1" xfId="0" applyNumberFormat="1" applyFont="1" applyFill="1" applyBorder="1" applyAlignment="1">
      <alignment vertical="center"/>
    </xf>
    <xf numFmtId="0" fontId="4" fillId="3" borderId="0" xfId="0" applyFont="1" applyFill="1" applyAlignment="1">
      <alignment horizontal="left" vertical="center"/>
    </xf>
    <xf numFmtId="0" fontId="2" fillId="3" borderId="0" xfId="0" applyFont="1" applyFill="1" applyBorder="1" applyAlignment="1">
      <alignment vertical="center"/>
    </xf>
    <xf numFmtId="0" fontId="2" fillId="3" borderId="0" xfId="0" applyFont="1" applyFill="1" applyBorder="1" applyAlignment="1">
      <alignment horizontal="right" vertical="center"/>
    </xf>
    <xf numFmtId="165" fontId="2" fillId="2" borderId="1" xfId="0" applyNumberFormat="1" applyFont="1" applyFill="1" applyBorder="1" applyAlignment="1">
      <alignment vertical="center"/>
    </xf>
    <xf numFmtId="9" fontId="2" fillId="0" borderId="1" xfId="2" applyFont="1" applyFill="1" applyBorder="1" applyAlignment="1" applyProtection="1">
      <alignment horizontal="center" vertical="center"/>
      <protection locked="0"/>
    </xf>
    <xf numFmtId="1" fontId="2" fillId="0" borderId="1" xfId="0" applyNumberFormat="1" applyFont="1" applyFill="1" applyBorder="1" applyAlignment="1" applyProtection="1">
      <alignment vertical="center"/>
      <protection locked="0"/>
    </xf>
    <xf numFmtId="166" fontId="2" fillId="0" borderId="1" xfId="1" applyNumberFormat="1" applyFont="1" applyFill="1" applyBorder="1" applyAlignment="1" applyProtection="1">
      <alignment horizontal="right" vertical="center"/>
      <protection locked="0"/>
    </xf>
    <xf numFmtId="1" fontId="2" fillId="0" borderId="1" xfId="0" applyNumberFormat="1" applyFont="1" applyFill="1" applyBorder="1" applyAlignment="1" applyProtection="1">
      <alignment horizontal="center" vertical="center"/>
      <protection locked="0"/>
    </xf>
    <xf numFmtId="9" fontId="2" fillId="3" borderId="1" xfId="2" applyFont="1" applyFill="1" applyBorder="1" applyAlignment="1" applyProtection="1">
      <alignment horizontal="center" vertical="center"/>
    </xf>
    <xf numFmtId="0" fontId="2" fillId="0" borderId="1" xfId="0" applyFont="1" applyFill="1" applyBorder="1" applyAlignment="1" applyProtection="1">
      <alignment horizontal="center" vertical="center"/>
      <protection locked="0"/>
    </xf>
    <xf numFmtId="3" fontId="2" fillId="0" borderId="1" xfId="0" applyNumberFormat="1" applyFont="1" applyFill="1" applyBorder="1" applyAlignment="1" applyProtection="1">
      <alignment horizontal="center" vertical="center"/>
      <protection locked="0"/>
    </xf>
    <xf numFmtId="166" fontId="2" fillId="0" borderId="2" xfId="1" applyNumberFormat="1" applyFont="1" applyFill="1" applyBorder="1" applyAlignment="1" applyProtection="1">
      <alignment horizontal="right" vertical="center"/>
      <protection locked="0"/>
    </xf>
    <xf numFmtId="9" fontId="2" fillId="0" borderId="2" xfId="2" applyFont="1" applyFill="1" applyBorder="1" applyAlignment="1" applyProtection="1">
      <alignment horizontal="center" vertical="center"/>
      <protection locked="0"/>
    </xf>
    <xf numFmtId="4" fontId="2" fillId="2" borderId="1" xfId="0" applyNumberFormat="1" applyFont="1" applyFill="1" applyBorder="1" applyAlignment="1">
      <alignment vertical="center"/>
    </xf>
    <xf numFmtId="0" fontId="5" fillId="4" borderId="0" xfId="0" applyFont="1" applyFill="1" applyBorder="1" applyAlignment="1">
      <alignment vertical="center"/>
    </xf>
    <xf numFmtId="0" fontId="6" fillId="4" borderId="0" xfId="0" applyFont="1" applyFill="1" applyBorder="1" applyAlignment="1">
      <alignment vertical="center"/>
    </xf>
    <xf numFmtId="1" fontId="5" fillId="4" borderId="0" xfId="0" applyNumberFormat="1" applyFont="1" applyFill="1" applyBorder="1" applyAlignment="1">
      <alignment vertical="center"/>
    </xf>
    <xf numFmtId="1" fontId="5" fillId="4" borderId="0" xfId="0" applyNumberFormat="1" applyFont="1" applyFill="1" applyBorder="1" applyAlignment="1">
      <alignment horizontal="left" vertical="center"/>
    </xf>
    <xf numFmtId="9" fontId="5" fillId="4" borderId="0" xfId="2" applyFont="1" applyFill="1" applyBorder="1" applyAlignment="1">
      <alignment horizontal="center" vertical="center"/>
    </xf>
    <xf numFmtId="1" fontId="5" fillId="4" borderId="0" xfId="0" applyNumberFormat="1" applyFont="1" applyFill="1" applyBorder="1" applyAlignment="1">
      <alignment horizontal="center" vertical="center"/>
    </xf>
    <xf numFmtId="0" fontId="6" fillId="4" borderId="0" xfId="0" applyFont="1" applyFill="1" applyBorder="1" applyAlignment="1">
      <alignment horizontal="left" vertical="center"/>
    </xf>
    <xf numFmtId="3" fontId="5" fillId="4" borderId="0" xfId="0" applyNumberFormat="1" applyFont="1" applyFill="1" applyBorder="1" applyAlignment="1">
      <alignment horizontal="right" vertical="center"/>
    </xf>
    <xf numFmtId="0" fontId="6" fillId="4" borderId="0" xfId="0" applyFont="1" applyFill="1" applyBorder="1" applyAlignment="1">
      <alignment horizontal="center" vertical="center"/>
    </xf>
    <xf numFmtId="0" fontId="5" fillId="4" borderId="0" xfId="0" applyFont="1" applyFill="1" applyBorder="1" applyAlignment="1">
      <alignment horizontal="left" vertical="center"/>
    </xf>
    <xf numFmtId="3" fontId="5" fillId="4" borderId="0" xfId="0" applyNumberFormat="1" applyFont="1" applyFill="1" applyBorder="1" applyAlignment="1" applyProtection="1">
      <alignment horizontal="center" vertical="center"/>
      <protection hidden="1"/>
    </xf>
    <xf numFmtId="3" fontId="5" fillId="4" borderId="0" xfId="0" applyNumberFormat="1" applyFont="1" applyFill="1" applyBorder="1" applyAlignment="1">
      <alignment horizontal="center" vertical="center"/>
    </xf>
    <xf numFmtId="0" fontId="5" fillId="4" borderId="0" xfId="0" applyNumberFormat="1" applyFont="1" applyFill="1" applyBorder="1" applyAlignment="1">
      <alignment horizontal="right" vertical="center"/>
    </xf>
    <xf numFmtId="166" fontId="5" fillId="4" borderId="0" xfId="0" applyNumberFormat="1" applyFont="1" applyFill="1" applyBorder="1" applyAlignment="1">
      <alignment horizontal="right" vertical="center"/>
    </xf>
    <xf numFmtId="167" fontId="5" fillId="4" borderId="0" xfId="0" applyNumberFormat="1" applyFont="1" applyFill="1" applyBorder="1" applyAlignment="1">
      <alignment horizontal="right" vertical="center"/>
    </xf>
    <xf numFmtId="167" fontId="5" fillId="4" borderId="0" xfId="0" applyNumberFormat="1" applyFont="1" applyFill="1" applyBorder="1" applyAlignment="1">
      <alignment vertical="center"/>
    </xf>
    <xf numFmtId="167" fontId="6" fillId="4" borderId="0" xfId="0" applyNumberFormat="1" applyFont="1" applyFill="1" applyBorder="1" applyAlignment="1">
      <alignment vertical="center"/>
    </xf>
    <xf numFmtId="164" fontId="5" fillId="4" borderId="0" xfId="1" applyFont="1" applyFill="1" applyBorder="1" applyAlignment="1">
      <alignment vertical="center"/>
    </xf>
    <xf numFmtId="2" fontId="5" fillId="4" borderId="0" xfId="0" applyNumberFormat="1" applyFont="1" applyFill="1" applyBorder="1" applyAlignment="1">
      <alignment horizontal="center" vertical="center"/>
    </xf>
    <xf numFmtId="10" fontId="5" fillId="4" borderId="0" xfId="2" applyNumberFormat="1" applyFont="1" applyFill="1" applyBorder="1" applyAlignment="1">
      <alignment horizontal="center" vertical="center"/>
    </xf>
    <xf numFmtId="165" fontId="5" fillId="4" borderId="0" xfId="0" applyNumberFormat="1" applyFont="1" applyFill="1" applyBorder="1" applyAlignment="1">
      <alignment vertical="center"/>
    </xf>
    <xf numFmtId="0" fontId="5" fillId="4" borderId="0" xfId="0" applyFont="1" applyFill="1" applyAlignment="1">
      <alignment vertical="center"/>
    </xf>
    <xf numFmtId="0" fontId="5" fillId="4" borderId="0" xfId="0" applyFont="1" applyFill="1" applyBorder="1" applyAlignment="1">
      <alignment horizontal="right" vertical="center"/>
    </xf>
    <xf numFmtId="3" fontId="6" fillId="4" borderId="0" xfId="0" applyNumberFormat="1" applyFont="1" applyFill="1" applyBorder="1" applyAlignment="1">
      <alignment horizontal="left" vertical="center"/>
    </xf>
    <xf numFmtId="166" fontId="5" fillId="4" borderId="0" xfId="0" applyNumberFormat="1" applyFont="1" applyFill="1" applyBorder="1" applyAlignment="1">
      <alignment horizontal="left" vertical="center"/>
    </xf>
    <xf numFmtId="0" fontId="7" fillId="4" borderId="0" xfId="0" applyFont="1" applyFill="1"/>
    <xf numFmtId="0" fontId="5" fillId="3" borderId="0" xfId="0" applyFont="1" applyFill="1" applyBorder="1" applyAlignment="1">
      <alignment vertical="center"/>
    </xf>
    <xf numFmtId="0" fontId="3" fillId="3" borderId="0" xfId="0" applyFont="1" applyFill="1" applyAlignment="1">
      <alignment horizontal="right" vertical="center"/>
    </xf>
    <xf numFmtId="0" fontId="2" fillId="3" borderId="0" xfId="0" applyFont="1" applyFill="1" applyAlignment="1">
      <alignment horizontal="right" vertical="center"/>
    </xf>
    <xf numFmtId="0" fontId="2" fillId="3" borderId="4" xfId="0" applyFont="1" applyFill="1" applyBorder="1" applyAlignment="1">
      <alignment horizontal="right" vertical="center"/>
    </xf>
    <xf numFmtId="0" fontId="2" fillId="3" borderId="3" xfId="0" applyFont="1" applyFill="1" applyBorder="1" applyAlignment="1">
      <alignment horizontal="right" vertical="center"/>
    </xf>
    <xf numFmtId="0" fontId="2" fillId="3" borderId="0" xfId="0" applyFont="1" applyFill="1" applyAlignment="1">
      <alignment horizontal="center" vertical="center"/>
    </xf>
  </cellXfs>
  <cellStyles count="3">
    <cellStyle name="Komma" xfId="1" builtinId="3"/>
    <cellStyle name="Normal" xfId="0" builtinId="0"/>
    <cellStyle name="Procent" xfId="2" builtinId="5"/>
  </cellStyles>
  <dxfs count="81">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theme="0" tint="-0.1499679555650502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s>
  <tableStyles count="0" defaultTableStyle="TableStyleMedium2" defaultPivotStyle="PivotStyleLight16"/>
  <colors>
    <mruColors>
      <color rgb="FF00FFFF"/>
      <color rgb="FF03EDED"/>
      <color rgb="FFF9FD51"/>
      <color rgb="FFFF6600"/>
      <color rgb="FFFF9966"/>
      <color rgb="FFF6FFE5"/>
      <color rgb="FFF5FCE8"/>
      <color rgb="FFE60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kfst.dk/Indhold%20KFST/Publikationer/Dansk/2016/Evalueringsmetoder%20%20Praktisk%20vejledning%20til%20offentlige%20indkoebere"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kfst.dk/Indhold%20KFST/Publikationer/Dansk/2016/Evalueringsmetoder%20%20Praktisk%20vejledning%20til%20offentlige%20indkoebere"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kfst.dk/Indhold%20KFST/Publikationer/Dansk/2016/Evalueringsmetoder%20%20Praktisk%20vejledning%20til%20offentlige%20indkoebere"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34773</xdr:colOff>
      <xdr:row>0</xdr:row>
      <xdr:rowOff>38704</xdr:rowOff>
    </xdr:from>
    <xdr:to>
      <xdr:col>25</xdr:col>
      <xdr:colOff>185964</xdr:colOff>
      <xdr:row>20</xdr:row>
      <xdr:rowOff>148167</xdr:rowOff>
    </xdr:to>
    <xdr:sp macro="" textlink="">
      <xdr:nvSpPr>
        <xdr:cNvPr id="3" name="Tekstboks 2">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13295690" y="38704"/>
          <a:ext cx="4744357" cy="328446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da-DK" sz="1100" b="1"/>
            <a:t>FORKLARING</a:t>
          </a:r>
        </a:p>
        <a:p>
          <a:endParaRPr lang="da-DK" sz="1100"/>
        </a:p>
        <a:p>
          <a:r>
            <a:rPr lang="da-DK" sz="1100"/>
            <a:t>Modeltesteren kan bruges</a:t>
          </a:r>
          <a:r>
            <a:rPr lang="da-DK" sz="1100" baseline="0"/>
            <a:t>, når du vil teste, hvilken evalueringsmodel du skal anvende til et udbud. </a:t>
          </a:r>
        </a:p>
        <a:p>
          <a:endParaRPr lang="da-DK" sz="1100" baseline="0"/>
        </a:p>
        <a:p>
          <a:r>
            <a:rPr lang="da-DK" b="0"/>
            <a:t>Du</a:t>
          </a:r>
          <a:r>
            <a:rPr lang="da-DK" b="0" baseline="0"/>
            <a:t> u</a:t>
          </a:r>
          <a:r>
            <a:rPr lang="da-DK" b="0"/>
            <a:t>dfylder</a:t>
          </a:r>
          <a:r>
            <a:rPr lang="da-DK" b="0" baseline="0"/>
            <a:t> felterne</a:t>
          </a:r>
          <a:r>
            <a:rPr lang="da-DK" b="0"/>
            <a:t> med </a:t>
          </a:r>
          <a:r>
            <a:rPr lang="da-DK" b="0" baseline="0"/>
            <a:t>det laveste og højeste tal på pointskalaen, hvor meget pris og underkriterier vægter, og tilbuddenes pris og bedømmelser for underkriterierne. For prismodel og pointmodel skal der desuden udfyldes beregningsbeløb og spredningen "X". </a:t>
          </a:r>
        </a:p>
        <a:p>
          <a:endParaRPr lang="da-DK" sz="1100" b="0" baseline="0"/>
        </a:p>
        <a:p>
          <a:r>
            <a:rPr lang="da-DK" sz="1100" b="0"/>
            <a:t>Modeltesteren vil finde</a:t>
          </a:r>
          <a:r>
            <a:rPr lang="da-DK" sz="1100" b="0" baseline="0"/>
            <a:t> det bedste tilbud i de forskellige modeltyper, disse markeres med blå. </a:t>
          </a:r>
          <a:br>
            <a:rPr lang="da-DK" sz="1100" b="0" baseline="0"/>
          </a:br>
          <a:endParaRPr lang="da-DK" sz="1100" b="0" baseline="0"/>
        </a:p>
        <a:p>
          <a:r>
            <a:rPr lang="da-DK" sz="1100" b="0" baseline="0"/>
            <a:t>Se de tre eksempler med forklaringer - klik på fanerne nedenfor.</a:t>
          </a:r>
        </a:p>
        <a:p>
          <a:endParaRPr lang="da-DK" sz="1100" b="0" baseline="0"/>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De seks evalueringsmodeller beskrives i detaljer  i Konkurrence- og Forbrugerstyrelsens vejledning "</a:t>
          </a:r>
          <a:r>
            <a:rPr lang="da-DK" sz="1100" b="1">
              <a:solidFill>
                <a:schemeClr val="dk1"/>
              </a:solidFill>
              <a:effectLst/>
              <a:latin typeface="+mn-lt"/>
              <a:ea typeface="+mn-ea"/>
              <a:cs typeface="+mn-cs"/>
            </a:rPr>
            <a:t>Evalueringsmodeller - Praktisk vejledning til offentlige indkøbere" </a:t>
          </a:r>
          <a:r>
            <a:rPr lang="da-DK" sz="1100" b="0">
              <a:solidFill>
                <a:schemeClr val="dk1"/>
              </a:solidFill>
              <a:effectLst/>
              <a:latin typeface="+mn-lt"/>
              <a:ea typeface="+mn-ea"/>
              <a:cs typeface="+mn-cs"/>
            </a:rPr>
            <a:t>fra</a:t>
          </a:r>
          <a:r>
            <a:rPr lang="da-DK" sz="1100" b="0" baseline="0">
              <a:solidFill>
                <a:schemeClr val="dk1"/>
              </a:solidFill>
              <a:effectLst/>
              <a:latin typeface="+mn-lt"/>
              <a:ea typeface="+mn-ea"/>
              <a:cs typeface="+mn-cs"/>
            </a:rPr>
            <a:t> 2019</a:t>
          </a:r>
          <a:r>
            <a:rPr lang="da-DK" sz="1100" b="0">
              <a:solidFill>
                <a:schemeClr val="dk1"/>
              </a:solidFill>
              <a:effectLst/>
              <a:latin typeface="+mn-lt"/>
              <a:ea typeface="+mn-ea"/>
              <a:cs typeface="+mn-cs"/>
            </a:rPr>
            <a:t>.</a:t>
          </a:r>
        </a:p>
      </xdr:txBody>
    </xdr:sp>
    <xdr:clientData/>
  </xdr:twoCellAnchor>
  <xdr:twoCellAnchor>
    <xdr:from>
      <xdr:col>18</xdr:col>
      <xdr:colOff>38101</xdr:colOff>
      <xdr:row>22</xdr:row>
      <xdr:rowOff>95250</xdr:rowOff>
    </xdr:from>
    <xdr:to>
      <xdr:col>25</xdr:col>
      <xdr:colOff>232834</xdr:colOff>
      <xdr:row>27</xdr:row>
      <xdr:rowOff>0</xdr:rowOff>
    </xdr:to>
    <xdr:sp macro="" textlink="">
      <xdr:nvSpPr>
        <xdr:cNvPr id="6" name="Tekstboks 5">
          <a:extLst>
            <a:ext uri="{FF2B5EF4-FFF2-40B4-BE49-F238E27FC236}">
              <a16:creationId xmlns:a16="http://schemas.microsoft.com/office/drawing/2014/main" id="{00000000-0008-0000-0000-000006000000}"/>
            </a:ext>
          </a:extLst>
        </xdr:cNvPr>
        <xdr:cNvSpPr txBox="1"/>
      </xdr:nvSpPr>
      <xdr:spPr>
        <a:xfrm>
          <a:off x="12685184" y="3587750"/>
          <a:ext cx="4787900" cy="69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a-DK" sz="1100" i="1">
              <a:solidFill>
                <a:schemeClr val="dk1"/>
              </a:solidFill>
              <a:effectLst/>
              <a:latin typeface="+mn-lt"/>
              <a:ea typeface="+mn-ea"/>
              <a:cs typeface="+mn-cs"/>
            </a:rPr>
            <a:t>Modeltesteren</a:t>
          </a:r>
          <a:r>
            <a:rPr lang="da-DK" sz="1100" i="1" baseline="0">
              <a:solidFill>
                <a:schemeClr val="dk1"/>
              </a:solidFill>
              <a:effectLst/>
              <a:latin typeface="+mn-lt"/>
              <a:ea typeface="+mn-ea"/>
              <a:cs typeface="+mn-cs"/>
            </a:rPr>
            <a:t> er udviklet af Konkurrence- og Forbrugerstyrelsen og hed oprindeligt Metodeberegneren. Denne version er opdateret i juli 2019. Brug af Modeltesteren sker på eget ansvar. </a:t>
          </a:r>
          <a:endParaRPr lang="da-DK">
            <a:effectLst/>
          </a:endParaRPr>
        </a:p>
        <a:p>
          <a:endParaRPr lang="da-DK" sz="1100"/>
        </a:p>
      </xdr:txBody>
    </xdr:sp>
    <xdr:clientData/>
  </xdr:twoCellAnchor>
  <xdr:twoCellAnchor editAs="oneCell">
    <xdr:from>
      <xdr:col>0</xdr:col>
      <xdr:colOff>0</xdr:colOff>
      <xdr:row>0</xdr:row>
      <xdr:rowOff>31751</xdr:rowOff>
    </xdr:from>
    <xdr:to>
      <xdr:col>1</xdr:col>
      <xdr:colOff>123159</xdr:colOff>
      <xdr:row>3</xdr:row>
      <xdr:rowOff>1</xdr:rowOff>
    </xdr:to>
    <xdr:pic>
      <xdr:nvPicPr>
        <xdr:cNvPr id="4" name="Billed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1751"/>
          <a:ext cx="736992" cy="4550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42333</xdr:colOff>
      <xdr:row>0</xdr:row>
      <xdr:rowOff>27212</xdr:rowOff>
    </xdr:from>
    <xdr:to>
      <xdr:col>25</xdr:col>
      <xdr:colOff>193524</xdr:colOff>
      <xdr:row>13</xdr:row>
      <xdr:rowOff>10583</xdr:rowOff>
    </xdr:to>
    <xdr:sp macro="" textlink="">
      <xdr:nvSpPr>
        <xdr:cNvPr id="4" name="Tekstboks 3">
          <a:hlinkClick xmlns:r="http://schemas.openxmlformats.org/officeDocument/2006/relationships" r:id="rId1"/>
          <a:extLst>
            <a:ext uri="{FF2B5EF4-FFF2-40B4-BE49-F238E27FC236}">
              <a16:creationId xmlns:a16="http://schemas.microsoft.com/office/drawing/2014/main" id="{00000000-0008-0000-0100-000004000000}"/>
            </a:ext>
          </a:extLst>
        </xdr:cNvPr>
        <xdr:cNvSpPr txBox="1"/>
      </xdr:nvSpPr>
      <xdr:spPr>
        <a:xfrm>
          <a:off x="13303250" y="27212"/>
          <a:ext cx="4744357" cy="204712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da-DK" sz="1100" b="1">
              <a:solidFill>
                <a:schemeClr val="dk1"/>
              </a:solidFill>
              <a:effectLst/>
              <a:latin typeface="+mn-lt"/>
              <a:ea typeface="+mn-ea"/>
              <a:cs typeface="+mn-cs"/>
            </a:rPr>
            <a:t>FORKLARING</a:t>
          </a: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Pointskalaen er inddelt,</a:t>
          </a:r>
          <a:r>
            <a:rPr lang="da-DK" sz="1100" baseline="0">
              <a:solidFill>
                <a:schemeClr val="dk1"/>
              </a:solidFill>
              <a:effectLst/>
              <a:latin typeface="+mn-lt"/>
              <a:ea typeface="+mn-ea"/>
              <a:cs typeface="+mn-cs"/>
            </a:rPr>
            <a:t> så den </a:t>
          </a:r>
          <a:r>
            <a:rPr lang="da-DK" sz="1100">
              <a:solidFill>
                <a:schemeClr val="dk1"/>
              </a:solidFill>
              <a:effectLst/>
              <a:latin typeface="+mn-lt"/>
              <a:ea typeface="+mn-ea"/>
              <a:cs typeface="+mn-cs"/>
            </a:rPr>
            <a:t>dårligste</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opfyldelse af kriteriet får otte point, mens nul point gives for den bedste </a:t>
          </a:r>
          <a:r>
            <a:rPr lang="da-DK" sz="1100" baseline="0">
              <a:solidFill>
                <a:schemeClr val="dk1"/>
              </a:solidFill>
              <a:effectLst/>
              <a:latin typeface="+mn-lt"/>
              <a:ea typeface="+mn-ea"/>
              <a:cs typeface="+mn-cs"/>
            </a:rPr>
            <a:t>opfyldelse. Denne omvendte pointskala kan kun benyttes i prismodeller (Se kapitel 4 i vejledningen "</a:t>
          </a:r>
          <a:r>
            <a:rPr lang="da-DK" sz="1100" b="1">
              <a:solidFill>
                <a:schemeClr val="dk1"/>
              </a:solidFill>
              <a:effectLst/>
              <a:latin typeface="+mn-lt"/>
              <a:ea typeface="+mn-ea"/>
              <a:cs typeface="+mn-cs"/>
            </a:rPr>
            <a:t>Evalueringsmodeller - Praktisk vejledning til offentlige indkøbere"</a:t>
          </a:r>
          <a:r>
            <a:rPr lang="da-DK" sz="1100" b="0">
              <a:solidFill>
                <a:schemeClr val="dk1"/>
              </a:solidFill>
              <a:effectLst/>
              <a:latin typeface="+mn-lt"/>
              <a:ea typeface="+mn-ea"/>
              <a:cs typeface="+mn-cs"/>
            </a:rPr>
            <a:t>)</a:t>
          </a:r>
          <a:r>
            <a:rPr lang="da-DK" sz="1100" baseline="0">
              <a:solidFill>
                <a:schemeClr val="dk1"/>
              </a:solidFill>
              <a:effectLst/>
              <a:latin typeface="+mn-lt"/>
              <a:ea typeface="+mn-ea"/>
              <a:cs typeface="+mn-cs"/>
            </a:rPr>
            <a:t>.</a:t>
          </a:r>
          <a:endParaRPr lang="da-DK">
            <a:effectLst/>
          </a:endParaRPr>
        </a:p>
        <a:p>
          <a:endParaRPr lang="da-DK" sz="1100" baseline="0"/>
        </a:p>
        <a:p>
          <a:r>
            <a:rPr lang="da-DK" sz="1100" baseline="0">
              <a:solidFill>
                <a:schemeClr val="dk1"/>
              </a:solidFill>
              <a:effectLst/>
              <a:latin typeface="+mn-lt"/>
              <a:ea typeface="+mn-ea"/>
              <a:cs typeface="+mn-cs"/>
            </a:rPr>
            <a:t>Tilbud E får den bedste bedømmelse af kriteriet "Kvalitet", mens Tilbud A får den ringeste. </a:t>
          </a:r>
          <a:endParaRPr lang="da-DK">
            <a:effectLst/>
          </a:endParaRPr>
        </a:p>
        <a:p>
          <a:br>
            <a:rPr lang="da-DK" sz="1100" baseline="0"/>
          </a:br>
          <a:r>
            <a:rPr lang="da-DK" sz="1100" baseline="0">
              <a:solidFill>
                <a:schemeClr val="dk1"/>
              </a:solidFill>
              <a:effectLst/>
              <a:latin typeface="+mn-lt"/>
              <a:ea typeface="+mn-ea"/>
              <a:cs typeface="+mn-cs"/>
            </a:rPr>
            <a:t>I det viste eksempel vinder Tilbud E i begge prismodeller.</a:t>
          </a:r>
        </a:p>
        <a:p>
          <a:r>
            <a:rPr lang="da-DK" sz="1100" baseline="0">
              <a:solidFill>
                <a:schemeClr val="dk1"/>
              </a:solidFill>
              <a:effectLst/>
              <a:latin typeface="+mn-lt"/>
              <a:ea typeface="+mn-ea"/>
              <a:cs typeface="+mn-cs"/>
            </a:rPr>
            <a:t> </a:t>
          </a:r>
          <a:endParaRPr lang="da-DK" sz="1100" baseline="0"/>
        </a:p>
        <a:p>
          <a:endParaRPr lang="da-DK" sz="1100" b="0" baseline="0"/>
        </a:p>
        <a:p>
          <a:endParaRPr lang="da-DK" sz="1100" b="0"/>
        </a:p>
      </xdr:txBody>
    </xdr:sp>
    <xdr:clientData/>
  </xdr:twoCellAnchor>
  <xdr:twoCellAnchor editAs="oneCell">
    <xdr:from>
      <xdr:col>0</xdr:col>
      <xdr:colOff>0</xdr:colOff>
      <xdr:row>0</xdr:row>
      <xdr:rowOff>31750</xdr:rowOff>
    </xdr:from>
    <xdr:to>
      <xdr:col>1</xdr:col>
      <xdr:colOff>123159</xdr:colOff>
      <xdr:row>3</xdr:row>
      <xdr:rowOff>0</xdr:rowOff>
    </xdr:to>
    <xdr:pic>
      <xdr:nvPicPr>
        <xdr:cNvPr id="6" name="Billed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1750"/>
          <a:ext cx="736992" cy="455083"/>
        </a:xfrm>
        <a:prstGeom prst="rect">
          <a:avLst/>
        </a:prstGeom>
      </xdr:spPr>
    </xdr:pic>
    <xdr:clientData/>
  </xdr:twoCellAnchor>
  <xdr:twoCellAnchor>
    <xdr:from>
      <xdr:col>19</xdr:col>
      <xdr:colOff>0</xdr:colOff>
      <xdr:row>22</xdr:row>
      <xdr:rowOff>105841</xdr:rowOff>
    </xdr:from>
    <xdr:to>
      <xdr:col>25</xdr:col>
      <xdr:colOff>284693</xdr:colOff>
      <xdr:row>27</xdr:row>
      <xdr:rowOff>1</xdr:rowOff>
    </xdr:to>
    <xdr:sp macro="" textlink="">
      <xdr:nvSpPr>
        <xdr:cNvPr id="8" name="Tekstboks 7">
          <a:extLst>
            <a:ext uri="{FF2B5EF4-FFF2-40B4-BE49-F238E27FC236}">
              <a16:creationId xmlns:a16="http://schemas.microsoft.com/office/drawing/2014/main" id="{00000000-0008-0000-0100-000008000000}"/>
            </a:ext>
          </a:extLst>
        </xdr:cNvPr>
        <xdr:cNvSpPr txBox="1"/>
      </xdr:nvSpPr>
      <xdr:spPr>
        <a:xfrm>
          <a:off x="13313833" y="3598341"/>
          <a:ext cx="4824943" cy="6879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a-DK" sz="1100" i="1">
              <a:solidFill>
                <a:schemeClr val="dk1"/>
              </a:solidFill>
              <a:effectLst/>
              <a:latin typeface="+mn-lt"/>
              <a:ea typeface="+mn-ea"/>
              <a:cs typeface="+mn-cs"/>
            </a:rPr>
            <a:t>Modeltesteren</a:t>
          </a:r>
          <a:r>
            <a:rPr lang="da-DK" sz="1100" i="1" baseline="0">
              <a:solidFill>
                <a:schemeClr val="dk1"/>
              </a:solidFill>
              <a:effectLst/>
              <a:latin typeface="+mn-lt"/>
              <a:ea typeface="+mn-ea"/>
              <a:cs typeface="+mn-cs"/>
            </a:rPr>
            <a:t> er udviklet af Konkurrence- og Forbrugerstyrelsen. Denne version er opdateret i juli 2019. Brug af Modeltesteren sker på eget ansvar. </a:t>
          </a:r>
          <a:endParaRPr lang="da-DK">
            <a:effectLst/>
          </a:endParaRP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26992</xdr:colOff>
      <xdr:row>0</xdr:row>
      <xdr:rowOff>37797</xdr:rowOff>
    </xdr:from>
    <xdr:to>
      <xdr:col>25</xdr:col>
      <xdr:colOff>182939</xdr:colOff>
      <xdr:row>17</xdr:row>
      <xdr:rowOff>137583</xdr:rowOff>
    </xdr:to>
    <xdr:sp macro="" textlink="">
      <xdr:nvSpPr>
        <xdr:cNvPr id="3" name="Tekstboks 2">
          <a:hlinkClick xmlns:r="http://schemas.openxmlformats.org/officeDocument/2006/relationships" r:id="rId1"/>
          <a:extLst>
            <a:ext uri="{FF2B5EF4-FFF2-40B4-BE49-F238E27FC236}">
              <a16:creationId xmlns:a16="http://schemas.microsoft.com/office/drawing/2014/main" id="{00000000-0008-0000-0200-000003000000}"/>
            </a:ext>
          </a:extLst>
        </xdr:cNvPr>
        <xdr:cNvSpPr txBox="1"/>
      </xdr:nvSpPr>
      <xdr:spPr>
        <a:xfrm>
          <a:off x="13287909" y="37797"/>
          <a:ext cx="4749113" cy="27985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da-DK" sz="1100" b="1"/>
            <a:t>FORKLARING</a:t>
          </a:r>
        </a:p>
        <a:p>
          <a:endParaRPr lang="da-DK" sz="1100"/>
        </a:p>
        <a:p>
          <a:r>
            <a:rPr lang="da-DK" sz="1100"/>
            <a:t>Pointskalaen er inddelt,</a:t>
          </a:r>
          <a:r>
            <a:rPr lang="da-DK" sz="1100" baseline="0"/>
            <a:t> så den </a:t>
          </a:r>
          <a:r>
            <a:rPr lang="da-DK" sz="1100">
              <a:solidFill>
                <a:schemeClr val="dk1"/>
              </a:solidFill>
              <a:effectLst/>
              <a:latin typeface="+mn-lt"/>
              <a:ea typeface="+mn-ea"/>
              <a:cs typeface="+mn-cs"/>
            </a:rPr>
            <a:t>dårligste</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opfyldelse af kriteriet får nul</a:t>
          </a:r>
          <a:r>
            <a:rPr lang="da-DK" sz="1100"/>
            <a:t> point, mens otte point gives for den bedste </a:t>
          </a:r>
          <a:r>
            <a:rPr lang="da-DK" sz="1100" baseline="0"/>
            <a:t>opfyldelse. Denne inddeling er oftest benyttet i pointmodeller (Se kapitel 5 i vejledningen "</a:t>
          </a:r>
          <a:r>
            <a:rPr lang="da-DK" sz="1100" b="1">
              <a:solidFill>
                <a:schemeClr val="dk1"/>
              </a:solidFill>
              <a:effectLst/>
              <a:latin typeface="+mn-lt"/>
              <a:ea typeface="+mn-ea"/>
              <a:cs typeface="+mn-cs"/>
            </a:rPr>
            <a:t>Evalueringsmodeller - Praktisk vejledning til offentlige indkøbere"</a:t>
          </a:r>
          <a:r>
            <a:rPr lang="da-DK" sz="1100" b="0">
              <a:solidFill>
                <a:schemeClr val="dk1"/>
              </a:solidFill>
              <a:effectLst/>
              <a:latin typeface="+mn-lt"/>
              <a:ea typeface="+mn-ea"/>
              <a:cs typeface="+mn-cs"/>
            </a:rPr>
            <a:t>)</a:t>
          </a:r>
          <a:r>
            <a:rPr lang="da-DK" sz="1100" b="1">
              <a:solidFill>
                <a:schemeClr val="dk1"/>
              </a:solidFill>
              <a:effectLst/>
              <a:latin typeface="+mn-lt"/>
              <a:ea typeface="+mn-ea"/>
              <a:cs typeface="+mn-cs"/>
            </a:rPr>
            <a:t> </a:t>
          </a:r>
          <a:r>
            <a:rPr lang="da-DK" sz="1100" baseline="0"/>
            <a:t>.</a:t>
          </a:r>
        </a:p>
        <a:p>
          <a:endParaRPr lang="da-DK" sz="1100" baseline="0"/>
        </a:p>
        <a:p>
          <a:r>
            <a:rPr lang="da-DK" sz="1100" baseline="0"/>
            <a:t>Tilbud E får her den bedste bedømmelse af kriteriet "Kvalitet", mens Tilbud A får den ringeste. </a:t>
          </a:r>
        </a:p>
        <a:p>
          <a:endParaRPr lang="da-DK" sz="1100" baseline="0"/>
        </a:p>
        <a:p>
          <a:r>
            <a:rPr lang="da-DK" sz="1100" baseline="0"/>
            <a:t>I alle modeltyperne omregnes denne skala, således at fx Tilbud E også i prismodellerne evalueres  efter den bedste kvalitet. </a:t>
          </a:r>
          <a:br>
            <a:rPr lang="da-DK" sz="1100" baseline="0"/>
          </a:br>
          <a:br>
            <a:rPr lang="da-DK" sz="1100" baseline="0"/>
          </a:br>
          <a:r>
            <a:rPr lang="da-DK" sz="1100" baseline="0"/>
            <a:t>I det viste eksempel vinder Tilbud E  i prismodellerne og procentmodellen. Tilbud B vinder i pointmodellerne. </a:t>
          </a:r>
          <a:endParaRPr lang="da-DK" sz="1100" b="0"/>
        </a:p>
      </xdr:txBody>
    </xdr:sp>
    <xdr:clientData/>
  </xdr:twoCellAnchor>
  <xdr:twoCellAnchor editAs="oneCell">
    <xdr:from>
      <xdr:col>0</xdr:col>
      <xdr:colOff>0</xdr:colOff>
      <xdr:row>0</xdr:row>
      <xdr:rowOff>31750</xdr:rowOff>
    </xdr:from>
    <xdr:to>
      <xdr:col>1</xdr:col>
      <xdr:colOff>123159</xdr:colOff>
      <xdr:row>3</xdr:row>
      <xdr:rowOff>0</xdr:rowOff>
    </xdr:to>
    <xdr:pic>
      <xdr:nvPicPr>
        <xdr:cNvPr id="4" name="Billed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1750"/>
          <a:ext cx="736992" cy="455083"/>
        </a:xfrm>
        <a:prstGeom prst="rect">
          <a:avLst/>
        </a:prstGeom>
      </xdr:spPr>
    </xdr:pic>
    <xdr:clientData/>
  </xdr:twoCellAnchor>
  <xdr:twoCellAnchor>
    <xdr:from>
      <xdr:col>18</xdr:col>
      <xdr:colOff>31750</xdr:colOff>
      <xdr:row>22</xdr:row>
      <xdr:rowOff>84667</xdr:rowOff>
    </xdr:from>
    <xdr:to>
      <xdr:col>25</xdr:col>
      <xdr:colOff>243418</xdr:colOff>
      <xdr:row>26</xdr:row>
      <xdr:rowOff>148167</xdr:rowOff>
    </xdr:to>
    <xdr:sp macro="" textlink="">
      <xdr:nvSpPr>
        <xdr:cNvPr id="5" name="Tekstboks 4">
          <a:extLst>
            <a:ext uri="{FF2B5EF4-FFF2-40B4-BE49-F238E27FC236}">
              <a16:creationId xmlns:a16="http://schemas.microsoft.com/office/drawing/2014/main" id="{00000000-0008-0000-0200-000005000000}"/>
            </a:ext>
          </a:extLst>
        </xdr:cNvPr>
        <xdr:cNvSpPr txBox="1"/>
      </xdr:nvSpPr>
      <xdr:spPr>
        <a:xfrm>
          <a:off x="13292667" y="3577167"/>
          <a:ext cx="4804834" cy="69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da-DK" sz="1100" i="1">
              <a:solidFill>
                <a:schemeClr val="dk1"/>
              </a:solidFill>
              <a:effectLst/>
              <a:latin typeface="+mn-lt"/>
              <a:ea typeface="+mn-ea"/>
              <a:cs typeface="+mn-cs"/>
            </a:rPr>
            <a:t>Modeltesteren</a:t>
          </a:r>
          <a:r>
            <a:rPr lang="da-DK" sz="1100" i="1" baseline="0">
              <a:solidFill>
                <a:schemeClr val="dk1"/>
              </a:solidFill>
              <a:effectLst/>
              <a:latin typeface="+mn-lt"/>
              <a:ea typeface="+mn-ea"/>
              <a:cs typeface="+mn-cs"/>
            </a:rPr>
            <a:t> er udviklet af Konkurrence- og Forbrugerstyrelsen. Denne version er opdateret i juli 2019. Brug af Modeltesteren sker på eget ansvar.</a:t>
          </a:r>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30238</xdr:colOff>
      <xdr:row>0</xdr:row>
      <xdr:rowOff>37797</xdr:rowOff>
    </xdr:from>
    <xdr:to>
      <xdr:col>25</xdr:col>
      <xdr:colOff>179916</xdr:colOff>
      <xdr:row>20</xdr:row>
      <xdr:rowOff>127000</xdr:rowOff>
    </xdr:to>
    <xdr:sp macro="" textlink="">
      <xdr:nvSpPr>
        <xdr:cNvPr id="2" name="Tekstboks 1">
          <a:extLst>
            <a:ext uri="{FF2B5EF4-FFF2-40B4-BE49-F238E27FC236}">
              <a16:creationId xmlns:a16="http://schemas.microsoft.com/office/drawing/2014/main" id="{00000000-0008-0000-0300-000002000000}"/>
            </a:ext>
          </a:extLst>
        </xdr:cNvPr>
        <xdr:cNvSpPr txBox="1"/>
      </xdr:nvSpPr>
      <xdr:spPr>
        <a:xfrm>
          <a:off x="13291155" y="37797"/>
          <a:ext cx="4742844" cy="326420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da-DK" sz="1100" b="1">
              <a:solidFill>
                <a:schemeClr val="dk1"/>
              </a:solidFill>
              <a:effectLst/>
              <a:latin typeface="+mn-lt"/>
              <a:ea typeface="+mn-ea"/>
              <a:cs typeface="+mn-cs"/>
            </a:rPr>
            <a:t>FORKLARING</a:t>
          </a: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Pointskalaen er inddelt,</a:t>
          </a:r>
          <a:r>
            <a:rPr lang="da-DK" sz="1100" baseline="0">
              <a:solidFill>
                <a:schemeClr val="dk1"/>
              </a:solidFill>
              <a:effectLst/>
              <a:latin typeface="+mn-lt"/>
              <a:ea typeface="+mn-ea"/>
              <a:cs typeface="+mn-cs"/>
            </a:rPr>
            <a:t> så den </a:t>
          </a:r>
          <a:r>
            <a:rPr lang="da-DK" sz="1100">
              <a:solidFill>
                <a:schemeClr val="dk1"/>
              </a:solidFill>
              <a:effectLst/>
              <a:latin typeface="+mn-lt"/>
              <a:ea typeface="+mn-ea"/>
              <a:cs typeface="+mn-cs"/>
            </a:rPr>
            <a:t>dårligste</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opfyldelse af kriteriet får et point, mens 12 point gives for den bedste </a:t>
          </a:r>
          <a:r>
            <a:rPr lang="da-DK" sz="1100" baseline="0">
              <a:solidFill>
                <a:schemeClr val="dk1"/>
              </a:solidFill>
              <a:effectLst/>
              <a:latin typeface="+mn-lt"/>
              <a:ea typeface="+mn-ea"/>
              <a:cs typeface="+mn-cs"/>
            </a:rPr>
            <a:t>opfyldelse. </a:t>
          </a:r>
          <a:r>
            <a:rPr lang="da-DK" sz="1100" baseline="0"/>
            <a:t>Prisen vægter 40 pct., mens de fire underkriterier vægter de resterende 60 pct.</a:t>
          </a:r>
        </a:p>
        <a:p>
          <a:endParaRPr lang="da-DK" sz="1100" baseline="0"/>
        </a:p>
        <a:p>
          <a:r>
            <a:rPr lang="da-DK" sz="1100" baseline="0"/>
            <a:t>Tilbud E vinder i prismodellen beregnet efter gennemsnitspris og pointmodellerne. Tilbud G vinder i procentmodellen. Og Tilbud J vinder i prismodellen, beregnet efter beregningsbeløb og den ikke-lineære pointmodel.</a:t>
          </a:r>
        </a:p>
        <a:p>
          <a:endParaRPr lang="da-DK" sz="1100" baseline="0"/>
        </a:p>
        <a:p>
          <a:r>
            <a:rPr lang="da-DK" sz="1100" baseline="0"/>
            <a:t>Vægtningen af pris og underkriterier, pointskalaen samt beregningsbeløb og spredningerne "X", har betydning for udfaldet. Selv en lille ændring på disse parametre kan have stor betydning for, hvem der vinder. </a:t>
          </a:r>
        </a:p>
        <a:p>
          <a:endParaRPr lang="da-DK" sz="1100" baseline="0"/>
        </a:p>
        <a:p>
          <a:r>
            <a:rPr lang="da-DK" sz="1100" baseline="0"/>
            <a:t>Prøv at ændre på nogle af tallene for at se, hvilken forskel det vil gøre på udfaldet. Fx. vil Tilbud J vinde i pointmodellen beregnet efter laveste pris, hvis modellens "X" sættes til 150 pct., mens Tilbud B vil vinde i alle modeltyperne, hvis prisen vægter 60 pct. mens hvert underkriterie vægter 10 pct. hver. </a:t>
          </a:r>
          <a:br>
            <a:rPr lang="da-DK" sz="1100" baseline="0"/>
          </a:br>
          <a:endParaRPr lang="da-DK" sz="1100" b="0" baseline="0"/>
        </a:p>
        <a:p>
          <a:endParaRPr lang="da-DK" sz="1100" b="0"/>
        </a:p>
      </xdr:txBody>
    </xdr:sp>
    <xdr:clientData/>
  </xdr:twoCellAnchor>
  <xdr:twoCellAnchor>
    <xdr:from>
      <xdr:col>18</xdr:col>
      <xdr:colOff>31750</xdr:colOff>
      <xdr:row>22</xdr:row>
      <xdr:rowOff>76111</xdr:rowOff>
    </xdr:from>
    <xdr:to>
      <xdr:col>25</xdr:col>
      <xdr:colOff>254002</xdr:colOff>
      <xdr:row>26</xdr:row>
      <xdr:rowOff>137590</xdr:rowOff>
    </xdr:to>
    <xdr:sp macro="" textlink="">
      <xdr:nvSpPr>
        <xdr:cNvPr id="3" name="Tekstboks 2">
          <a:extLst>
            <a:ext uri="{FF2B5EF4-FFF2-40B4-BE49-F238E27FC236}">
              <a16:creationId xmlns:a16="http://schemas.microsoft.com/office/drawing/2014/main" id="{00000000-0008-0000-0300-000003000000}"/>
            </a:ext>
          </a:extLst>
        </xdr:cNvPr>
        <xdr:cNvSpPr txBox="1"/>
      </xdr:nvSpPr>
      <xdr:spPr>
        <a:xfrm>
          <a:off x="13292667" y="3568611"/>
          <a:ext cx="4815418" cy="6964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a-DK" sz="1100" i="1">
              <a:solidFill>
                <a:schemeClr val="dk1"/>
              </a:solidFill>
              <a:effectLst/>
              <a:latin typeface="+mn-lt"/>
              <a:ea typeface="+mn-ea"/>
              <a:cs typeface="+mn-cs"/>
            </a:rPr>
            <a:t>Modeltesteren</a:t>
          </a:r>
          <a:r>
            <a:rPr lang="da-DK" sz="1100" i="1" baseline="0">
              <a:solidFill>
                <a:schemeClr val="dk1"/>
              </a:solidFill>
              <a:effectLst/>
              <a:latin typeface="+mn-lt"/>
              <a:ea typeface="+mn-ea"/>
              <a:cs typeface="+mn-cs"/>
            </a:rPr>
            <a:t> er udviklet af Konkurrence- og Forbrugerstyrelsen. Denne version er opdateret i juli 2019. Brug af Modeltesteren sker på eget ansvar. </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da-DK" sz="1100" i="1" baseline="0">
              <a:solidFill>
                <a:schemeClr val="dk1"/>
              </a:solidFill>
              <a:effectLst/>
              <a:latin typeface="+mn-lt"/>
              <a:ea typeface="+mn-ea"/>
              <a:cs typeface="+mn-cs"/>
            </a:rPr>
            <a:t> </a:t>
          </a:r>
          <a:endParaRPr lang="da-DK">
            <a:effectLst/>
          </a:endParaRPr>
        </a:p>
        <a:p>
          <a:endParaRPr lang="da-DK" sz="1100"/>
        </a:p>
      </xdr:txBody>
    </xdr:sp>
    <xdr:clientData/>
  </xdr:twoCellAnchor>
  <xdr:twoCellAnchor editAs="oneCell">
    <xdr:from>
      <xdr:col>0</xdr:col>
      <xdr:colOff>0</xdr:colOff>
      <xdr:row>0</xdr:row>
      <xdr:rowOff>27214</xdr:rowOff>
    </xdr:from>
    <xdr:to>
      <xdr:col>1</xdr:col>
      <xdr:colOff>123159</xdr:colOff>
      <xdr:row>2</xdr:row>
      <xdr:rowOff>164797</xdr:rowOff>
    </xdr:to>
    <xdr:pic>
      <xdr:nvPicPr>
        <xdr:cNvPr id="4" name="Billed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214"/>
          <a:ext cx="736992" cy="455083"/>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Y219"/>
  <sheetViews>
    <sheetView tabSelected="1" zoomScale="90" zoomScaleNormal="90" workbookViewId="0">
      <selection activeCell="D7" sqref="D7"/>
    </sheetView>
  </sheetViews>
  <sheetFormatPr defaultColWidth="9.109375" defaultRowHeight="13.8" x14ac:dyDescent="0.3"/>
  <cols>
    <col min="1" max="1" width="9.109375" style="20"/>
    <col min="2" max="2" width="2.88671875" style="20" customWidth="1"/>
    <col min="3" max="3" width="16.33203125" style="20" customWidth="1"/>
    <col min="4" max="4" width="22" style="20" customWidth="1"/>
    <col min="5" max="5" width="8.44140625" style="20" customWidth="1"/>
    <col min="6" max="6" width="10.6640625" style="20" bestFit="1" customWidth="1"/>
    <col min="7" max="11" width="12.44140625" style="20" bestFit="1" customWidth="1"/>
    <col min="12" max="16" width="12.44140625" style="20" customWidth="1"/>
    <col min="17" max="17" width="2.6640625" style="20" customWidth="1"/>
    <col min="18" max="18" width="2.6640625" style="29" customWidth="1"/>
    <col min="19" max="19" width="0.6640625" style="20" customWidth="1"/>
    <col min="20" max="20" width="21.44140625" style="20" bestFit="1" customWidth="1"/>
    <col min="21" max="24" width="9.44140625" style="20" bestFit="1" customWidth="1"/>
    <col min="25" max="16384" width="9.109375" style="20"/>
  </cols>
  <sheetData>
    <row r="1" spans="1:20" x14ac:dyDescent="0.3">
      <c r="A1" s="46"/>
      <c r="B1" s="4"/>
      <c r="C1" s="4"/>
      <c r="D1" s="4"/>
      <c r="E1" s="4"/>
      <c r="F1" s="4"/>
      <c r="G1" s="4"/>
      <c r="H1" s="4"/>
      <c r="I1" s="4"/>
      <c r="J1" s="4"/>
      <c r="K1" s="4"/>
      <c r="L1" s="4"/>
      <c r="M1" s="4"/>
      <c r="N1" s="4"/>
      <c r="O1" s="4"/>
      <c r="P1" s="4"/>
      <c r="Q1" s="4"/>
      <c r="R1" s="6"/>
      <c r="S1" s="41"/>
      <c r="T1" s="21" t="s">
        <v>83</v>
      </c>
    </row>
    <row r="2" spans="1:20" x14ac:dyDescent="0.3">
      <c r="A2" s="46"/>
      <c r="B2" s="4"/>
      <c r="C2" s="3"/>
      <c r="D2" s="4"/>
      <c r="E2" s="47" t="s">
        <v>85</v>
      </c>
      <c r="F2" s="48" t="s">
        <v>32</v>
      </c>
      <c r="G2" s="49"/>
      <c r="H2" s="15"/>
      <c r="I2" s="50" t="s">
        <v>31</v>
      </c>
      <c r="J2" s="49"/>
      <c r="K2" s="16"/>
      <c r="L2" s="4"/>
      <c r="M2" s="4"/>
      <c r="N2" s="4"/>
      <c r="O2" s="4"/>
      <c r="P2" s="4"/>
      <c r="Q2" s="4"/>
      <c r="R2" s="6"/>
      <c r="S2" s="41"/>
      <c r="T2" s="29"/>
    </row>
    <row r="3" spans="1:20" x14ac:dyDescent="0.3">
      <c r="A3" s="46"/>
      <c r="B3" s="4"/>
      <c r="C3" s="4"/>
      <c r="D3" s="4"/>
      <c r="E3" s="4"/>
      <c r="F3" s="4"/>
      <c r="G3" s="4"/>
      <c r="H3" s="4"/>
      <c r="I3" s="4"/>
      <c r="J3" s="4"/>
      <c r="K3" s="4"/>
      <c r="L3" s="4"/>
      <c r="M3" s="4"/>
      <c r="N3" s="4"/>
      <c r="O3" s="4"/>
      <c r="P3" s="4"/>
      <c r="Q3" s="4"/>
      <c r="R3" s="6"/>
      <c r="S3" s="41"/>
      <c r="T3" s="26" t="s">
        <v>28</v>
      </c>
    </row>
    <row r="4" spans="1:20" x14ac:dyDescent="0.3">
      <c r="A4" s="46"/>
      <c r="B4" s="4"/>
      <c r="C4" s="1" t="s">
        <v>84</v>
      </c>
      <c r="D4" s="1"/>
      <c r="E4" s="1" t="s">
        <v>9</v>
      </c>
      <c r="F4" s="1"/>
      <c r="G4" s="2" t="s">
        <v>22</v>
      </c>
      <c r="H4" s="2" t="s">
        <v>23</v>
      </c>
      <c r="I4" s="2" t="s">
        <v>24</v>
      </c>
      <c r="J4" s="2" t="s">
        <v>25</v>
      </c>
      <c r="K4" s="2" t="s">
        <v>26</v>
      </c>
      <c r="L4" s="2" t="s">
        <v>38</v>
      </c>
      <c r="M4" s="2" t="s">
        <v>39</v>
      </c>
      <c r="N4" s="2" t="s">
        <v>40</v>
      </c>
      <c r="O4" s="2" t="s">
        <v>41</v>
      </c>
      <c r="P4" s="2" t="s">
        <v>42</v>
      </c>
      <c r="Q4" s="4"/>
      <c r="R4" s="4"/>
      <c r="S4" s="41"/>
      <c r="T4" s="42">
        <f>COUNT(G5:P5)</f>
        <v>0</v>
      </c>
    </row>
    <row r="5" spans="1:20" x14ac:dyDescent="0.3">
      <c r="A5" s="46"/>
      <c r="B5" s="4"/>
      <c r="C5" s="7" t="s">
        <v>86</v>
      </c>
      <c r="D5" s="7"/>
      <c r="E5" s="10"/>
      <c r="F5" s="4"/>
      <c r="G5" s="12"/>
      <c r="H5" s="12"/>
      <c r="I5" s="12"/>
      <c r="J5" s="12"/>
      <c r="K5" s="12"/>
      <c r="L5" s="12"/>
      <c r="M5" s="12"/>
      <c r="N5" s="12"/>
      <c r="O5" s="12"/>
      <c r="P5" s="12"/>
      <c r="Q5" s="4"/>
      <c r="R5" s="4"/>
      <c r="S5" s="41"/>
      <c r="T5" s="43" t="s">
        <v>11</v>
      </c>
    </row>
    <row r="6" spans="1:20" x14ac:dyDescent="0.3">
      <c r="A6" s="46"/>
      <c r="B6" s="4"/>
      <c r="C6" s="7" t="s">
        <v>55</v>
      </c>
      <c r="D6" s="11"/>
      <c r="E6" s="10"/>
      <c r="F6" s="4"/>
      <c r="G6" s="13"/>
      <c r="H6" s="13"/>
      <c r="I6" s="13"/>
      <c r="J6" s="13"/>
      <c r="K6" s="13"/>
      <c r="L6" s="13"/>
      <c r="M6" s="13"/>
      <c r="N6" s="13"/>
      <c r="O6" s="13"/>
      <c r="P6" s="13"/>
      <c r="Q6" s="4"/>
      <c r="R6" s="4"/>
      <c r="S6" s="41"/>
      <c r="T6" s="44">
        <f>MIN(G5:P5)</f>
        <v>0</v>
      </c>
    </row>
    <row r="7" spans="1:20" x14ac:dyDescent="0.3">
      <c r="A7" s="46"/>
      <c r="B7" s="4"/>
      <c r="C7" s="7" t="s">
        <v>48</v>
      </c>
      <c r="D7" s="11"/>
      <c r="E7" s="10"/>
      <c r="F7" s="4"/>
      <c r="G7" s="13"/>
      <c r="H7" s="13"/>
      <c r="I7" s="13"/>
      <c r="J7" s="13"/>
      <c r="K7" s="13"/>
      <c r="L7" s="13"/>
      <c r="M7" s="13"/>
      <c r="N7" s="13"/>
      <c r="O7" s="13"/>
      <c r="P7" s="13"/>
      <c r="Q7" s="4"/>
      <c r="R7" s="4"/>
      <c r="S7" s="41"/>
      <c r="T7" s="26" t="s">
        <v>72</v>
      </c>
    </row>
    <row r="8" spans="1:20" x14ac:dyDescent="0.3">
      <c r="A8" s="46"/>
      <c r="B8" s="4"/>
      <c r="C8" s="7" t="s">
        <v>49</v>
      </c>
      <c r="D8" s="11"/>
      <c r="E8" s="10"/>
      <c r="F8" s="4"/>
      <c r="G8" s="13"/>
      <c r="H8" s="13"/>
      <c r="I8" s="13"/>
      <c r="J8" s="13"/>
      <c r="K8" s="13"/>
      <c r="L8" s="13"/>
      <c r="M8" s="13"/>
      <c r="N8" s="13"/>
      <c r="O8" s="13"/>
      <c r="P8" s="13"/>
      <c r="Q8" s="4"/>
      <c r="R8" s="4"/>
      <c r="S8" s="41"/>
      <c r="T8" s="27" t="e">
        <f>AVERAGE(G5:P5)</f>
        <v>#DIV/0!</v>
      </c>
    </row>
    <row r="9" spans="1:20" x14ac:dyDescent="0.3">
      <c r="A9" s="46"/>
      <c r="B9" s="4"/>
      <c r="C9" s="7" t="s">
        <v>50</v>
      </c>
      <c r="D9" s="11"/>
      <c r="E9" s="10"/>
      <c r="F9" s="4"/>
      <c r="G9" s="13"/>
      <c r="H9" s="13"/>
      <c r="I9" s="13"/>
      <c r="J9" s="13"/>
      <c r="K9" s="13"/>
      <c r="L9" s="13"/>
      <c r="M9" s="13"/>
      <c r="N9" s="13"/>
      <c r="O9" s="13"/>
      <c r="P9" s="13"/>
      <c r="Q9" s="4"/>
      <c r="R9" s="4"/>
      <c r="S9" s="41"/>
      <c r="T9" s="26" t="s">
        <v>29</v>
      </c>
    </row>
    <row r="10" spans="1:20" x14ac:dyDescent="0.3">
      <c r="A10" s="46"/>
      <c r="B10" s="4"/>
      <c r="C10" s="7" t="s">
        <v>64</v>
      </c>
      <c r="D10" s="11"/>
      <c r="E10" s="10"/>
      <c r="F10" s="4"/>
      <c r="G10" s="13"/>
      <c r="H10" s="13"/>
      <c r="I10" s="13"/>
      <c r="J10" s="13"/>
      <c r="K10" s="13"/>
      <c r="L10" s="13"/>
      <c r="M10" s="13"/>
      <c r="N10" s="13"/>
      <c r="O10" s="13"/>
      <c r="P10" s="13"/>
      <c r="Q10" s="4"/>
      <c r="R10" s="4"/>
      <c r="S10" s="41"/>
      <c r="T10" s="27" t="e">
        <f>T8/IF(H2&gt;K2,H2,K2)</f>
        <v>#DIV/0!</v>
      </c>
    </row>
    <row r="11" spans="1:20" x14ac:dyDescent="0.3">
      <c r="A11" s="46"/>
      <c r="B11" s="4"/>
      <c r="C11" s="7" t="s">
        <v>65</v>
      </c>
      <c r="D11" s="11"/>
      <c r="E11" s="10"/>
      <c r="F11" s="4"/>
      <c r="G11" s="13"/>
      <c r="H11" s="13"/>
      <c r="I11" s="13"/>
      <c r="J11" s="13"/>
      <c r="K11" s="13"/>
      <c r="L11" s="13"/>
      <c r="M11" s="13"/>
      <c r="N11" s="13"/>
      <c r="O11" s="13"/>
      <c r="P11" s="13"/>
      <c r="Q11" s="4"/>
      <c r="R11" s="4"/>
      <c r="S11" s="41"/>
      <c r="T11" s="26" t="s">
        <v>30</v>
      </c>
    </row>
    <row r="12" spans="1:20" x14ac:dyDescent="0.3">
      <c r="A12" s="46"/>
      <c r="B12" s="4"/>
      <c r="C12" s="7" t="s">
        <v>66</v>
      </c>
      <c r="D12" s="11"/>
      <c r="E12" s="10"/>
      <c r="F12" s="4"/>
      <c r="G12" s="13"/>
      <c r="H12" s="13"/>
      <c r="I12" s="13"/>
      <c r="J12" s="13"/>
      <c r="K12" s="13"/>
      <c r="L12" s="13"/>
      <c r="M12" s="13"/>
      <c r="N12" s="13"/>
      <c r="O12" s="13"/>
      <c r="P12" s="13"/>
      <c r="Q12" s="4"/>
      <c r="R12" s="4"/>
      <c r="S12" s="41"/>
      <c r="T12" s="33" t="e">
        <f>F22/IF(H2&gt;K2,H2,K2)</f>
        <v>#DIV/0!</v>
      </c>
    </row>
    <row r="13" spans="1:20" x14ac:dyDescent="0.3">
      <c r="A13" s="46"/>
      <c r="B13" s="4"/>
      <c r="C13" s="7" t="s">
        <v>67</v>
      </c>
      <c r="D13" s="11"/>
      <c r="E13" s="10"/>
      <c r="F13" s="4"/>
      <c r="G13" s="13"/>
      <c r="H13" s="13"/>
      <c r="I13" s="13"/>
      <c r="J13" s="13"/>
      <c r="K13" s="13"/>
      <c r="L13" s="13"/>
      <c r="M13" s="13"/>
      <c r="N13" s="13"/>
      <c r="O13" s="13"/>
      <c r="P13" s="13"/>
      <c r="Q13" s="4"/>
      <c r="R13" s="4"/>
      <c r="S13" s="41"/>
      <c r="T13" s="26" t="s">
        <v>33</v>
      </c>
    </row>
    <row r="14" spans="1:20" x14ac:dyDescent="0.3">
      <c r="A14" s="46"/>
      <c r="B14" s="4"/>
      <c r="C14" s="7" t="s">
        <v>68</v>
      </c>
      <c r="D14" s="11"/>
      <c r="E14" s="10"/>
      <c r="F14" s="4"/>
      <c r="G14" s="13"/>
      <c r="H14" s="13"/>
      <c r="I14" s="13"/>
      <c r="J14" s="13"/>
      <c r="K14" s="13"/>
      <c r="L14" s="13"/>
      <c r="M14" s="13"/>
      <c r="N14" s="13"/>
      <c r="O14" s="13"/>
      <c r="P14" s="13"/>
      <c r="Q14" s="4"/>
      <c r="R14" s="4"/>
      <c r="S14" s="41"/>
      <c r="T14" s="27" t="e">
        <f>T8*(1-F24)</f>
        <v>#DIV/0!</v>
      </c>
    </row>
    <row r="15" spans="1:20" x14ac:dyDescent="0.3">
      <c r="A15" s="46"/>
      <c r="B15" s="4"/>
      <c r="C15" s="7" t="s">
        <v>69</v>
      </c>
      <c r="D15" s="11"/>
      <c r="E15" s="10"/>
      <c r="F15" s="4"/>
      <c r="G15" s="13"/>
      <c r="H15" s="13"/>
      <c r="I15" s="13"/>
      <c r="J15" s="13"/>
      <c r="K15" s="13"/>
      <c r="L15" s="13"/>
      <c r="M15" s="13"/>
      <c r="N15" s="13"/>
      <c r="O15" s="13"/>
      <c r="P15" s="13"/>
      <c r="Q15" s="4"/>
      <c r="R15" s="4"/>
      <c r="S15" s="41"/>
      <c r="T15" s="26" t="s">
        <v>34</v>
      </c>
    </row>
    <row r="16" spans="1:20" x14ac:dyDescent="0.3">
      <c r="A16" s="46"/>
      <c r="B16" s="4"/>
      <c r="C16" s="7" t="s">
        <v>70</v>
      </c>
      <c r="D16" s="11"/>
      <c r="E16" s="10"/>
      <c r="F16" s="4"/>
      <c r="G16" s="13"/>
      <c r="H16" s="13"/>
      <c r="I16" s="13"/>
      <c r="J16" s="13"/>
      <c r="K16" s="13"/>
      <c r="L16" s="13"/>
      <c r="M16" s="13"/>
      <c r="N16" s="13"/>
      <c r="O16" s="13"/>
      <c r="P16" s="13"/>
      <c r="Q16" s="4"/>
      <c r="R16" s="4"/>
      <c r="S16" s="41"/>
      <c r="T16" s="27" t="e">
        <f>T8*(1+F24)</f>
        <v>#DIV/0!</v>
      </c>
    </row>
    <row r="17" spans="1:21" x14ac:dyDescent="0.3">
      <c r="A17" s="46"/>
      <c r="B17" s="4"/>
      <c r="C17" s="7" t="s">
        <v>71</v>
      </c>
      <c r="D17" s="11"/>
      <c r="E17" s="10"/>
      <c r="F17" s="4"/>
      <c r="G17" s="13"/>
      <c r="H17" s="13"/>
      <c r="I17" s="13"/>
      <c r="J17" s="13"/>
      <c r="K17" s="13"/>
      <c r="L17" s="13"/>
      <c r="M17" s="13"/>
      <c r="N17" s="13"/>
      <c r="O17" s="13"/>
      <c r="P17" s="13"/>
      <c r="Q17" s="4"/>
      <c r="R17" s="4"/>
      <c r="S17" s="41"/>
      <c r="T17" s="21" t="s">
        <v>73</v>
      </c>
      <c r="U17" s="22">
        <f>IF($H$2&lt;$K$2,MAX(G6:P6),MIN(G6:P6))</f>
        <v>0</v>
      </c>
    </row>
    <row r="18" spans="1:21" x14ac:dyDescent="0.3">
      <c r="A18" s="46"/>
      <c r="B18" s="4"/>
      <c r="C18" s="7"/>
      <c r="D18" s="7"/>
      <c r="E18" s="14">
        <f>SUM(E5:E17)</f>
        <v>0</v>
      </c>
      <c r="F18" s="7"/>
      <c r="G18" s="7"/>
      <c r="H18" s="7"/>
      <c r="I18" s="7"/>
      <c r="J18" s="7"/>
      <c r="K18" s="7"/>
      <c r="L18" s="7"/>
      <c r="M18" s="7"/>
      <c r="N18" s="7"/>
      <c r="O18" s="7"/>
      <c r="P18" s="7"/>
      <c r="Q18" s="7"/>
      <c r="R18" s="4"/>
      <c r="S18" s="41"/>
      <c r="T18" s="21" t="s">
        <v>52</v>
      </c>
      <c r="U18" s="22">
        <f t="shared" ref="U18:U28" si="0">IF($H$2&lt;$K$2,MAX(G7:P7),MIN(G7:P7))</f>
        <v>0</v>
      </c>
    </row>
    <row r="19" spans="1:21" x14ac:dyDescent="0.3">
      <c r="A19" s="46"/>
      <c r="B19" s="4"/>
      <c r="C19" s="7"/>
      <c r="D19" s="7"/>
      <c r="E19" s="7"/>
      <c r="F19" s="7"/>
      <c r="G19" s="7"/>
      <c r="H19" s="7"/>
      <c r="I19" s="7"/>
      <c r="J19" s="7"/>
      <c r="K19" s="7"/>
      <c r="L19" s="7"/>
      <c r="M19" s="7"/>
      <c r="N19" s="7"/>
      <c r="O19" s="7"/>
      <c r="P19" s="7"/>
      <c r="Q19" s="7"/>
      <c r="R19" s="4"/>
      <c r="S19" s="41"/>
      <c r="T19" s="21" t="s">
        <v>53</v>
      </c>
      <c r="U19" s="22">
        <f t="shared" si="0"/>
        <v>0</v>
      </c>
    </row>
    <row r="20" spans="1:21" x14ac:dyDescent="0.3">
      <c r="A20" s="46"/>
      <c r="B20" s="4"/>
      <c r="C20" s="1" t="s">
        <v>87</v>
      </c>
      <c r="D20" s="1"/>
      <c r="E20" s="1" t="s">
        <v>21</v>
      </c>
      <c r="F20" s="1"/>
      <c r="G20" s="1" t="s">
        <v>12</v>
      </c>
      <c r="H20" s="4"/>
      <c r="I20" s="4"/>
      <c r="J20" s="4"/>
      <c r="K20" s="4"/>
      <c r="L20" s="4"/>
      <c r="M20" s="4"/>
      <c r="N20" s="4"/>
      <c r="O20" s="4"/>
      <c r="P20" s="4"/>
      <c r="Q20" s="4"/>
      <c r="R20" s="4"/>
      <c r="S20" s="41"/>
      <c r="T20" s="21" t="s">
        <v>54</v>
      </c>
      <c r="U20" s="22">
        <f t="shared" si="0"/>
        <v>0</v>
      </c>
    </row>
    <row r="21" spans="1:21" x14ac:dyDescent="0.3">
      <c r="A21" s="46"/>
      <c r="B21" s="4"/>
      <c r="C21" s="7" t="s">
        <v>13</v>
      </c>
      <c r="D21" s="7" t="s">
        <v>57</v>
      </c>
      <c r="E21" s="7"/>
      <c r="F21" s="7"/>
      <c r="G21" s="5" t="str">
        <f>IF(AND(G73&lt;&gt;0,G5&gt;0,AND(OR(IF($H$2&lt;$K$2,AND(G6&gt;=$H$2,G6&lt;=$K$2),AND(G6&lt;=$H$2,G6&gt;=$K$2)),G6=""),OR(IF($H$2&lt;$K$2,AND(G7&gt;=$H$2,G7&lt;=$K$2),AND(G7&lt;=$H$2,G7&gt;=$K$2)),G7=""),OR(IF($H$2&lt;$K$2,AND(G8&gt;=$H$2,G8&lt;=$K$2),AND(G8&lt;=$H$2,G8&gt;=$K$2)),G8=""),OR(IF($H$2&lt;$K$2,AND(G9&gt;=$H$2,G9&lt;=$K$2),AND(G9&lt;=$H$2,G9&gt;=$K$2)),G9=""),OR(IF($H$2&lt;$K$2,AND(G10&gt;=$H$2,G10&lt;=$K$2),AND(G10&lt;=$H$2,G10&gt;=$K$2)),G10=""),OR(IF($H$2&lt;$K$2,AND(G11&gt;=$H$2,G11&lt;=$K$2),AND(G11&lt;=$H$2,G11&gt;=$K$2)),G11=""),OR(IF($H$2&lt;$K$2,AND(G12&gt;=$H$2,G12&lt;=$K$2),AND(G12&lt;=$H$2,G12&gt;=$K$2)),G12=""),OR(IF($H$2&lt;$K$2,AND(G13&gt;=$H$2,G13&lt;=$K$2),AND(G13&lt;=$H$2,G13&gt;=$K$2)),G13=""),OR(IF($H$2&lt;$K$2,AND(G14&gt;=$H$2,G14&lt;=$K$2),AND(G14&lt;=$H$2,G14&gt;=$K$2)),G14=""),OR(IF($H$2&lt;$K$2,AND(G15&gt;=$H$2,G15&lt;=$K$2),AND(G15&lt;=$H$2,G15&gt;=$K$2)),G15=""),OR(IF($H$2&lt;$K$2,AND(G16&gt;=$H$2,G16&lt;=$K$2),AND(G16&lt;=$H$2,G16&gt;=$K$2)),G16=""),OR(IF($H$2&lt;$K$2,AND(G17&gt;=$H$2,G17&lt;=$K$2),AND(G17&lt;=$H$2,G17&gt;=$K$2)),G17=""))),G73,"-")</f>
        <v>-</v>
      </c>
      <c r="H21" s="5" t="str">
        <f t="shared" ref="H21:P21" si="1">IF(AND(H73&lt;&gt;0,H5&gt;0,AND(OR(IF($H$2&lt;$K$2,AND(H6&gt;=$H$2,H6&lt;=$K$2),AND(H6&lt;=$H$2,H6&gt;=$K$2)),H6=""),OR(IF($H$2&lt;$K$2,AND(H7&gt;=$H$2,H7&lt;=$K$2),AND(H7&lt;=$H$2,H7&gt;=$K$2)),H7=""),OR(IF($H$2&lt;$K$2,AND(H8&gt;=$H$2,H8&lt;=$K$2),AND(H8&lt;=$H$2,H8&gt;=$K$2)),H8=""),OR(IF($H$2&lt;$K$2,AND(H9&gt;=$H$2,H9&lt;=$K$2),AND(H9&lt;=$H$2,H9&gt;=$K$2)),H9=""),OR(IF($H$2&lt;$K$2,AND(H10&gt;=$H$2,H10&lt;=$K$2),AND(H10&lt;=$H$2,H10&gt;=$K$2)),H10=""),OR(IF($H$2&lt;$K$2,AND(H11&gt;=$H$2,H11&lt;=$K$2),AND(H11&lt;=$H$2,H11&gt;=$K$2)),H11=""),OR(IF($H$2&lt;$K$2,AND(H12&gt;=$H$2,H12&lt;=$K$2),AND(H12&lt;=$H$2,H12&gt;=$K$2)),H12=""),OR(IF($H$2&lt;$K$2,AND(H13&gt;=$H$2,H13&lt;=$K$2),AND(H13&lt;=$H$2,H13&gt;=$K$2)),H13=""),OR(IF($H$2&lt;$K$2,AND(H14&gt;=$H$2,H14&lt;=$K$2),AND(H14&lt;=$H$2,H14&gt;=$K$2)),H14=""),OR(IF($H$2&lt;$K$2,AND(H15&gt;=$H$2,H15&lt;=$K$2),AND(H15&lt;=$H$2,H15&gt;=$K$2)),H15=""),OR(IF($H$2&lt;$K$2,AND(H16&gt;=$H$2,H16&lt;=$K$2),AND(H16&lt;=$H$2,H16&gt;=$K$2)),H16=""),OR(IF($H$2&lt;$K$2,AND(H17&gt;=$H$2,H17&lt;=$K$2),AND(H17&lt;=$H$2,H17&gt;=$K$2)),H17=""))),H73,"-")</f>
        <v>-</v>
      </c>
      <c r="I21" s="5" t="str">
        <f t="shared" si="1"/>
        <v>-</v>
      </c>
      <c r="J21" s="5" t="str">
        <f t="shared" si="1"/>
        <v>-</v>
      </c>
      <c r="K21" s="5" t="str">
        <f t="shared" si="1"/>
        <v>-</v>
      </c>
      <c r="L21" s="5" t="str">
        <f t="shared" si="1"/>
        <v>-</v>
      </c>
      <c r="M21" s="5" t="str">
        <f t="shared" si="1"/>
        <v>-</v>
      </c>
      <c r="N21" s="5" t="str">
        <f t="shared" si="1"/>
        <v>-</v>
      </c>
      <c r="O21" s="5" t="str">
        <f t="shared" si="1"/>
        <v>-</v>
      </c>
      <c r="P21" s="5" t="str">
        <f t="shared" si="1"/>
        <v>-</v>
      </c>
      <c r="Q21" s="4"/>
      <c r="R21" s="4"/>
      <c r="S21" s="41"/>
      <c r="T21" s="21" t="s">
        <v>74</v>
      </c>
      <c r="U21" s="22">
        <f t="shared" si="0"/>
        <v>0</v>
      </c>
    </row>
    <row r="22" spans="1:21" x14ac:dyDescent="0.3">
      <c r="A22" s="46"/>
      <c r="B22" s="4"/>
      <c r="C22" s="7" t="s">
        <v>14</v>
      </c>
      <c r="D22" s="7" t="s">
        <v>58</v>
      </c>
      <c r="E22" s="8" t="s">
        <v>59</v>
      </c>
      <c r="F22" s="17"/>
      <c r="G22" s="5" t="str">
        <f>IF(AND(G102&lt;&gt;0,G5&gt;0,AND(OR(IF($H$2&lt;$K$2,AND(G6&gt;=$H$2,G6&lt;=$K$2),AND(G6&lt;=$H$2,G6&gt;=$K$2)),G6=""),OR(IF($H$2&lt;$K$2,AND(G7&gt;=$H$2,G7&lt;=$K$2),AND(G7&lt;=$H$2,G7&gt;=$K$2)),G7=""),OR(IF($H$2&lt;$K$2,AND(G8&gt;=$H$2,G8&lt;=$K$2),AND(G8&lt;=$H$2,G8&gt;=$K$2)),G8=""),OR(IF($H$2&lt;$K$2,AND(G9&gt;=$H$2,G9&lt;=$K$2),AND(G9&lt;=$H$2,G9&gt;=$K$2)),G9=""),OR(IF($H$2&lt;$K$2,AND(G10&gt;=$H$2,G10&lt;=$K$2),AND(G10&lt;=$H$2,G10&gt;=$K$2)),G10=""),OR(IF($H$2&lt;$K$2,AND(G11&gt;=$H$2,G11&lt;=$K$2),AND(G11&lt;=$H$2,G11&gt;=$K$2)),G11=""),OR(IF($H$2&lt;$K$2,AND(G12&gt;=$H$2,G12&lt;=$K$2),AND(G12&lt;=$H$2,G12&gt;=$K$2)),G12=""),OR(IF($H$2&lt;$K$2,AND(G13&gt;=$H$2,G13&lt;=$K$2),AND(G13&lt;=$H$2,G13&gt;=$K$2)),G13=""),OR(IF($H$2&lt;$K$2,AND(G14&gt;=$H$2,G14&lt;=$K$2),AND(G14&lt;=$H$2,G14&gt;=$K$2)),G14=""),OR(IF($H$2&lt;$K$2,AND(G15&gt;=$H$2,G15&lt;=$K$2),AND(G15&lt;=$H$2,G15&gt;=$K$2)),G15=""),OR(IF($H$2&lt;$K$2,AND(G16&gt;=$H$2,G16&lt;=$K$2),AND(G16&lt;=$H$2,G16&gt;=$K$2)),G16=""),OR(IF($H$2&lt;$K$2,AND(G17&gt;=$H$2,G17&lt;=$K$2),AND(G17&lt;=$H$2,G17&gt;=$K$2)),G17=""))),G102,"-")</f>
        <v>-</v>
      </c>
      <c r="H22" s="5" t="str">
        <f t="shared" ref="H22:K22" si="2">IF(AND(H102&lt;&gt;0,H5&gt;0,AND(OR(IF($H$2&lt;$K$2,AND(H6&gt;=$H$2,H6&lt;=$K$2),AND(H6&lt;=$H$2,H6&gt;=$K$2)),H6=""),OR(IF($H$2&lt;$K$2,AND(H7&gt;=$H$2,H7&lt;=$K$2),AND(H7&lt;=$H$2,H7&gt;=$K$2)),H7=""),OR(IF($H$2&lt;$K$2,AND(H8&gt;=$H$2,H8&lt;=$K$2),AND(H8&lt;=$H$2,H8&gt;=$K$2)),H8=""),OR(IF($H$2&lt;$K$2,AND(H9&gt;=$H$2,H9&lt;=$K$2),AND(H9&lt;=$H$2,H9&gt;=$K$2)),H9=""),OR(IF($H$2&lt;$K$2,AND(H10&gt;=$H$2,H10&lt;=$K$2),AND(H10&lt;=$H$2,H10&gt;=$K$2)),H10=""),OR(IF($H$2&lt;$K$2,AND(H11&gt;=$H$2,H11&lt;=$K$2),AND(H11&lt;=$H$2,H11&gt;=$K$2)),H11=""),OR(IF($H$2&lt;$K$2,AND(H12&gt;=$H$2,H12&lt;=$K$2),AND(H12&lt;=$H$2,H12&gt;=$K$2)),H12=""),OR(IF($H$2&lt;$K$2,AND(H13&gt;=$H$2,H13&lt;=$K$2),AND(H13&lt;=$H$2,H13&gt;=$K$2)),H13=""),OR(IF($H$2&lt;$K$2,AND(H14&gt;=$H$2,H14&lt;=$K$2),AND(H14&lt;=$H$2,H14&gt;=$K$2)),H14=""),OR(IF($H$2&lt;$K$2,AND(H15&gt;=$H$2,H15&lt;=$K$2),AND(H15&lt;=$H$2,H15&gt;=$K$2)),H15=""),OR(IF($H$2&lt;$K$2,AND(H16&gt;=$H$2,H16&lt;=$K$2),AND(H16&lt;=$H$2,H16&gt;=$K$2)),H16=""),OR(IF($H$2&lt;$K$2,AND(H17&gt;=$H$2,H17&lt;=$K$2),AND(H17&lt;=$H$2,H17&gt;=$K$2)),H17=""))),H102,"-")</f>
        <v>-</v>
      </c>
      <c r="I22" s="5" t="str">
        <f t="shared" si="2"/>
        <v>-</v>
      </c>
      <c r="J22" s="5" t="str">
        <f t="shared" si="2"/>
        <v>-</v>
      </c>
      <c r="K22" s="5" t="str">
        <f t="shared" si="2"/>
        <v>-</v>
      </c>
      <c r="L22" s="5" t="str">
        <f t="shared" ref="L22:P22" si="3">IF(AND(L102&lt;&gt;0,L5&gt;0,AND(OR(IF($H$2&lt;$K$2,AND(L6&gt;=$H$2,L6&lt;=$K$2),AND(L6&lt;=$H$2,L6&gt;=$K$2)),L6=""),OR(IF($H$2&lt;$K$2,AND(L7&gt;=$H$2,L7&lt;=$K$2),AND(L7&lt;=$H$2,L7&gt;=$K$2)),L7=""),OR(IF($H$2&lt;$K$2,AND(L8&gt;=$H$2,L8&lt;=$K$2),AND(L8&lt;=$H$2,L8&gt;=$K$2)),L8=""),OR(IF($H$2&lt;$K$2,AND(L9&gt;=$H$2,L9&lt;=$K$2),AND(L9&lt;=$H$2,L9&gt;=$K$2)),L9=""),OR(IF($H$2&lt;$K$2,AND(L10&gt;=$H$2,L10&lt;=$K$2),AND(L10&lt;=$H$2,L10&gt;=$K$2)),L10=""),OR(IF($H$2&lt;$K$2,AND(L11&gt;=$H$2,L11&lt;=$K$2),AND(L11&lt;=$H$2,L11&gt;=$K$2)),L11=""),OR(IF($H$2&lt;$K$2,AND(L12&gt;=$H$2,L12&lt;=$K$2),AND(L12&lt;=$H$2,L12&gt;=$K$2)),L12=""),OR(IF($H$2&lt;$K$2,AND(L13&gt;=$H$2,L13&lt;=$K$2),AND(L13&lt;=$H$2,L13&gt;=$K$2)),L13=""),OR(IF($H$2&lt;$K$2,AND(L14&gt;=$H$2,L14&lt;=$K$2),AND(L14&lt;=$H$2,L14&gt;=$K$2)),L14=""),OR(IF($H$2&lt;$K$2,AND(L15&gt;=$H$2,L15&lt;=$K$2),AND(L15&lt;=$H$2,L15&gt;=$K$2)),L15=""),OR(IF($H$2&lt;$K$2,AND(L16&gt;=$H$2,L16&lt;=$K$2),AND(L16&lt;=$H$2,L16&gt;=$K$2)),L16=""),OR(IF($H$2&lt;$K$2,AND(L17&gt;=$H$2,L17&lt;=$K$2),AND(L17&lt;=$H$2,L17&gt;=$K$2)),L17=""))),L102,"-")</f>
        <v>-</v>
      </c>
      <c r="M22" s="5" t="str">
        <f t="shared" si="3"/>
        <v>-</v>
      </c>
      <c r="N22" s="5" t="str">
        <f t="shared" si="3"/>
        <v>-</v>
      </c>
      <c r="O22" s="5" t="str">
        <f t="shared" si="3"/>
        <v>-</v>
      </c>
      <c r="P22" s="5" t="str">
        <f t="shared" si="3"/>
        <v>-</v>
      </c>
      <c r="Q22" s="4"/>
      <c r="R22" s="4"/>
      <c r="S22" s="41"/>
      <c r="T22" s="21" t="s">
        <v>75</v>
      </c>
      <c r="U22" s="22">
        <f t="shared" si="0"/>
        <v>0</v>
      </c>
    </row>
    <row r="23" spans="1:21" x14ac:dyDescent="0.3">
      <c r="A23" s="46"/>
      <c r="B23" s="4"/>
      <c r="C23" s="7" t="s">
        <v>15</v>
      </c>
      <c r="D23" s="7" t="s">
        <v>17</v>
      </c>
      <c r="E23" s="8" t="s">
        <v>20</v>
      </c>
      <c r="F23" s="18"/>
      <c r="G23" s="19" t="str">
        <f>IF($H$2&gt;$K$2,"-",(IF(AND(AND(G105&gt;=0,IF($H$2&lt;$K$2,G105&lt;=$K$2,G105&gt;=$K$2)),G5&gt;0,AND(OR(IF($H$2&lt;$K$2,AND(G6&gt;=$H$2,G6&lt;=$K$2),AND(G6&lt;=$H$2,G6&gt;=$K$2)),G6=""),OR(IF($H$2&lt;$K$2,AND(G7&gt;=$H$2,G7&lt;=$K$2),AND(G7&lt;=$H$2,G7&gt;=$K$2)),G7=""),OR(IF($H$2&lt;$K$2,AND(G8&gt;=$H$2,G8&lt;=$K$2),AND(G8&lt;=$H$2,G8&gt;=$K$2)),G8=""),OR(IF($H$2&lt;$K$2,AND(G9&gt;=$H$2,G9&lt;=$K$2),AND(G9&lt;=$H$2,G9&gt;=$K$2)),G9=""),OR(IF($H$2&lt;$K$2,AND(G10&gt;=$H$2,G10&lt;=$K$2),AND(G10&lt;=$H$2,G10&gt;=$K$2)),G10=""),OR(IF($H$2&lt;$K$2,AND(G11&gt;=$H$2,G11&lt;=$K$2),AND(G11&lt;=$H$2,G11&gt;=$K$2)),G11=""),OR(IF($H$2&lt;$K$2,AND(G12&gt;=$H$2,G12&lt;=$K$2),AND(G12&lt;=$H$2,G12&gt;=$K$2)),G12=""),OR(IF($H$2&lt;$K$2,AND(G13&gt;=$H$2,G13&lt;=$K$2),AND(G13&lt;=$H$2,G13&gt;=$K$2)),G13=""),OR(IF($H$2&lt;$K$2,AND(G14&gt;=$H$2,G14&lt;=$K$2),AND(G14&lt;=$H$2,G14&gt;=$K$2)),G14=""),OR(IF($H$2&lt;$K$2,AND(G15&gt;=$H$2,G15&lt;=$K$2),AND(G15&lt;=$H$2,G15&gt;=$K$2)),G15=""),OR(IF($H$2&lt;$K$2,AND(G16&gt;=$H$2,G16&lt;=$K$2),AND(G16&lt;=$H$2,G16&gt;=$K$2)),G16=""),OR(IF($H$2&lt;$K$2,AND(G17&gt;=$H$2,G17&lt;=$K$2),AND(G17&lt;=$H$2,G17&gt;=$K$2)),G17=""))),G131,"-")))</f>
        <v>-</v>
      </c>
      <c r="H23" s="19" t="str">
        <f t="shared" ref="H23:P23" si="4">IF($H$2&gt;$K$2,"-",(IF(AND(AND(H105&gt;=0,IF($H$2&lt;$K$2,H105&lt;=$K$2,H105&gt;=$K$2)),H5&gt;0,AND(OR(IF($H$2&lt;$K$2,AND(H6&gt;=$H$2,H6&lt;=$K$2),AND(H6&lt;=$H$2,H6&gt;=$K$2)),H6=""),OR(IF($H$2&lt;$K$2,AND(H7&gt;=$H$2,H7&lt;=$K$2),AND(H7&lt;=$H$2,H7&gt;=$K$2)),H7=""),OR(IF($H$2&lt;$K$2,AND(H8&gt;=$H$2,H8&lt;=$K$2),AND(H8&lt;=$H$2,H8&gt;=$K$2)),H8=""),OR(IF($H$2&lt;$K$2,AND(H9&gt;=$H$2,H9&lt;=$K$2),AND(H9&lt;=$H$2,H9&gt;=$K$2)),H9=""),OR(IF($H$2&lt;$K$2,AND(H10&gt;=$H$2,H10&lt;=$K$2),AND(H10&lt;=$H$2,H10&gt;=$K$2)),H10=""),OR(IF($H$2&lt;$K$2,AND(H11&gt;=$H$2,H11&lt;=$K$2),AND(H11&lt;=$H$2,H11&gt;=$K$2)),H11=""),OR(IF($H$2&lt;$K$2,AND(H12&gt;=$H$2,H12&lt;=$K$2),AND(H12&lt;=$H$2,H12&gt;=$K$2)),H12=""),OR(IF($H$2&lt;$K$2,AND(H13&gt;=$H$2,H13&lt;=$K$2),AND(H13&lt;=$H$2,H13&gt;=$K$2)),H13=""),OR(IF($H$2&lt;$K$2,AND(H14&gt;=$H$2,H14&lt;=$K$2),AND(H14&lt;=$H$2,H14&gt;=$K$2)),H14=""),OR(IF($H$2&lt;$K$2,AND(H15&gt;=$H$2,H15&lt;=$K$2),AND(H15&lt;=$H$2,H15&gt;=$K$2)),H15=""),OR(IF($H$2&lt;$K$2,AND(H16&gt;=$H$2,H16&lt;=$K$2),AND(H16&lt;=$H$2,H16&gt;=$K$2)),H16=""),OR(IF($H$2&lt;$K$2,AND(H17&gt;=$H$2,H17&lt;=$K$2),AND(H17&lt;=$H$2,H17&gt;=$K$2)),H17=""))),H131,"-")))</f>
        <v>-</v>
      </c>
      <c r="I23" s="19" t="str">
        <f t="shared" si="4"/>
        <v>-</v>
      </c>
      <c r="J23" s="19" t="str">
        <f t="shared" si="4"/>
        <v>-</v>
      </c>
      <c r="K23" s="19" t="str">
        <f t="shared" si="4"/>
        <v>-</v>
      </c>
      <c r="L23" s="19" t="str">
        <f t="shared" si="4"/>
        <v>-</v>
      </c>
      <c r="M23" s="19" t="str">
        <f t="shared" si="4"/>
        <v>-</v>
      </c>
      <c r="N23" s="19" t="str">
        <f t="shared" si="4"/>
        <v>-</v>
      </c>
      <c r="O23" s="19" t="str">
        <f t="shared" si="4"/>
        <v>-</v>
      </c>
      <c r="P23" s="19" t="str">
        <f t="shared" si="4"/>
        <v>-</v>
      </c>
      <c r="Q23" s="4"/>
      <c r="R23" s="4"/>
      <c r="S23" s="41"/>
      <c r="T23" s="21" t="s">
        <v>76</v>
      </c>
      <c r="U23" s="22">
        <f t="shared" si="0"/>
        <v>0</v>
      </c>
    </row>
    <row r="24" spans="1:21" x14ac:dyDescent="0.3">
      <c r="A24" s="46"/>
      <c r="B24" s="4"/>
      <c r="C24" s="7" t="s">
        <v>15</v>
      </c>
      <c r="D24" s="7" t="s">
        <v>18</v>
      </c>
      <c r="E24" s="8" t="s">
        <v>20</v>
      </c>
      <c r="F24" s="18"/>
      <c r="G24" s="19" t="str">
        <f>IF($H$2&gt;$K$2,"-",(IF(AND(AND(G134&gt;=0,IF($H$2&lt;$K$2,G134&lt;=$K$2,G134&gt;=$K$2)),G5&gt;0,AND(OR(IF($H$2&lt;$K$2,AND(G6&gt;=$H$2,G6&lt;=$K$2),AND(G6&lt;=$H$2,G6&gt;=$K$2)),G6=""),OR(IF($H$2&lt;$K$2,AND(G7&gt;=$H$2,G7&lt;=$K$2),AND(G7&lt;=$H$2,G7&gt;=$K$2)),G7=""),OR(IF($H$2&lt;$K$2,AND(G8&gt;=$H$2,G8&lt;=$K$2),AND(G8&lt;=$H$2,G8&gt;=$K$2)),G8=""),OR(IF($H$2&lt;$K$2,AND(G9&gt;=$H$2,G9&lt;=$K$2),AND(G9&lt;=$H$2,G9&gt;=$K$2)),G9=""),OR(IF($H$2&lt;$K$2,AND(G10&gt;=$H$2,G10&lt;=$K$2),AND(G10&lt;=$H$2,G10&gt;=$K$2)),G10=""),OR(IF($H$2&lt;$K$2,AND(G11&gt;=$H$2,G11&lt;=$K$2),AND(G11&lt;=$H$2,G11&gt;=$K$2)),G11=""),OR(IF($H$2&lt;$K$2,AND(G12&gt;=$H$2,G12&lt;=$K$2),AND(G12&lt;=$H$2,G12&gt;=$K$2)),G12=""),OR(IF($H$2&lt;$K$2,AND(G13&gt;=$H$2,G13&lt;=$K$2),AND(G13&lt;=$H$2,G13&gt;=$K$2)),G13=""),OR(IF($H$2&lt;$K$2,AND(G14&gt;=$H$2,G14&lt;=$K$2),AND(G14&lt;=$H$2,G14&gt;=$K$2)),G14=""),OR(IF($H$2&lt;$K$2,AND(G15&gt;=$H$2,G15&lt;=$K$2),AND(G15&lt;=$H$2,G15&gt;=$K$2)),G15=""),OR(IF($H$2&lt;$K$2,AND(G16&gt;=$H$2,G16&lt;=$K$2),AND(G16&lt;=$H$2,G16&gt;=$K$2)),G16=""),OR(IF($H$2&lt;$K$2,AND(G17&gt;=$H$2,G17&lt;=$K$2),AND(G17&lt;=$H$2,G17&gt;=$K$2)),G17=""))),G160,"-")))</f>
        <v>-</v>
      </c>
      <c r="H24" s="19" t="str">
        <f t="shared" ref="H24:P24" si="5">IF($H$2&gt;$K$2,"-",(IF(AND(AND(H134&gt;=0,IF($H$2&lt;$K$2,H134&lt;=$K$2,H134&gt;=$K$2)),H5&gt;0,AND(OR(IF($H$2&lt;$K$2,AND(H6&gt;=$H$2,H6&lt;=$K$2),AND(H6&lt;=$H$2,H6&gt;=$K$2)),H6=""),OR(IF($H$2&lt;$K$2,AND(H7&gt;=$H$2,H7&lt;=$K$2),AND(H7&lt;=$H$2,H7&gt;=$K$2)),H7=""),OR(IF($H$2&lt;$K$2,AND(H8&gt;=$H$2,H8&lt;=$K$2),AND(H8&lt;=$H$2,H8&gt;=$K$2)),H8=""),OR(IF($H$2&lt;$K$2,AND(H9&gt;=$H$2,H9&lt;=$K$2),AND(H9&lt;=$H$2,H9&gt;=$K$2)),H9=""),OR(IF($H$2&lt;$K$2,AND(H10&gt;=$H$2,H10&lt;=$K$2),AND(H10&lt;=$H$2,H10&gt;=$K$2)),H10=""),OR(IF($H$2&lt;$K$2,AND(H11&gt;=$H$2,H11&lt;=$K$2),AND(H11&lt;=$H$2,H11&gt;=$K$2)),H11=""),OR(IF($H$2&lt;$K$2,AND(H12&gt;=$H$2,H12&lt;=$K$2),AND(H12&lt;=$H$2,H12&gt;=$K$2)),H12=""),OR(IF($H$2&lt;$K$2,AND(H13&gt;=$H$2,H13&lt;=$K$2),AND(H13&lt;=$H$2,H13&gt;=$K$2)),H13=""),OR(IF($H$2&lt;$K$2,AND(H14&gt;=$H$2,H14&lt;=$K$2),AND(H14&lt;=$H$2,H14&gt;=$K$2)),H14=""),OR(IF($H$2&lt;$K$2,AND(H15&gt;=$H$2,H15&lt;=$K$2),AND(H15&lt;=$H$2,H15&gt;=$K$2)),H15=""),OR(IF($H$2&lt;$K$2,AND(H16&gt;=$H$2,H16&lt;=$K$2),AND(H16&lt;=$H$2,H16&gt;=$K$2)),H16=""),OR(IF($H$2&lt;$K$2,AND(H17&gt;=$H$2,H17&lt;=$K$2),AND(H17&lt;=$H$2,H17&gt;=$K$2)),H17=""))),H160,"-")))</f>
        <v>-</v>
      </c>
      <c r="I24" s="19" t="str">
        <f t="shared" si="5"/>
        <v>-</v>
      </c>
      <c r="J24" s="19" t="str">
        <f t="shared" si="5"/>
        <v>-</v>
      </c>
      <c r="K24" s="19" t="str">
        <f t="shared" si="5"/>
        <v>-</v>
      </c>
      <c r="L24" s="19" t="str">
        <f t="shared" si="5"/>
        <v>-</v>
      </c>
      <c r="M24" s="19" t="str">
        <f t="shared" si="5"/>
        <v>-</v>
      </c>
      <c r="N24" s="19" t="str">
        <f t="shared" si="5"/>
        <v>-</v>
      </c>
      <c r="O24" s="19" t="str">
        <f t="shared" si="5"/>
        <v>-</v>
      </c>
      <c r="P24" s="19" t="str">
        <f t="shared" si="5"/>
        <v>-</v>
      </c>
      <c r="Q24" s="4"/>
      <c r="R24" s="4"/>
      <c r="S24" s="41"/>
      <c r="T24" s="21" t="s">
        <v>77</v>
      </c>
      <c r="U24" s="22">
        <f t="shared" si="0"/>
        <v>0</v>
      </c>
    </row>
    <row r="25" spans="1:21" x14ac:dyDescent="0.3">
      <c r="A25" s="46"/>
      <c r="B25" s="4"/>
      <c r="C25" s="7" t="s">
        <v>15</v>
      </c>
      <c r="D25" s="7" t="s">
        <v>19</v>
      </c>
      <c r="E25" s="4"/>
      <c r="F25" s="4" t="s">
        <v>82</v>
      </c>
      <c r="G25" s="19" t="str">
        <f>IF($H$2&gt;$K$2,"-",(IF(AND(G163&lt;&gt;0,G5&gt;0,AND(OR(IF($H$2&lt;$K$2,AND(G6&gt;=$H$2,G6&lt;=$K$2),AND(G6&lt;=$H$2,G6&gt;=$K$2)),G6=""),OR(IF($H$2&lt;$K$2,AND(G7&gt;=$H$2,G7&lt;=$K$2),AND(G7&lt;=$H$2,G7&gt;=$K$2)),G7=""),OR(IF($H$2&lt;$K$2,AND(G8&gt;=$H$2,G8&lt;=$K$2),AND(G8&lt;=$H$2,G8&gt;=$K$2)),G8=""),OR(IF($H$2&lt;$K$2,AND(G9&gt;=$H$2,G9&lt;=$K$2),AND(G9&lt;=$H$2,G9&gt;=$K$2)),G9=""),OR(IF($H$2&lt;$K$2,AND(G10&gt;=$H$2,G10&lt;=$K$2),AND(G10&lt;=$H$2,G10&gt;=$K$2)),G10=""),OR(IF($H$2&lt;$K$2,AND(G11&gt;=$H$2,G11&lt;=$K$2),AND(G11&lt;=$H$2,G11&gt;=$K$2)),G11=""),OR(IF($H$2&lt;$K$2,AND(G12&gt;=$H$2,G12&lt;=$K$2),AND(G12&lt;=$H$2,G12&gt;=$K$2)),G12=""),OR(IF($H$2&lt;$K$2,AND(G13&gt;=$H$2,G13&lt;=$K$2),AND(G13&lt;=$H$2,G13&gt;=$K$2)),G13=""),OR(IF($H$2&lt;$K$2,AND(G14&gt;=$H$2,G14&lt;=$K$2),AND(G14&lt;=$H$2,G14&gt;=$K$2)),G14=""),OR(IF($H$2&lt;$K$2,AND(G15&gt;=$H$2,G15&lt;=$K$2),AND(G15&lt;=$H$2,G15&gt;=$K$2)),G15=""),OR(IF($H$2&lt;$K$2,AND(G16&gt;=$H$2,G16&lt;=$K$2),AND(G16&lt;=$H$2,G16&gt;=$K$2)),G16=""),OR(IF($H$2&lt;$K$2,AND(G17&gt;=$H$2,G17&lt;=$K$2),AND(G17&lt;=$H$2,G17&gt;=$K$2)),G17=""))),G189,"-")))</f>
        <v>-</v>
      </c>
      <c r="H25" s="19" t="str">
        <f t="shared" ref="H25:P25" si="6">IF($H$2&gt;$K$2,"-",(IF(AND(H163&lt;&gt;0,H5&gt;0,AND(OR(IF($H$2&lt;$K$2,AND(H6&gt;=$H$2,H6&lt;=$K$2),AND(H6&lt;=$H$2,H6&gt;=$K$2)),H6=""),OR(IF($H$2&lt;$K$2,AND(H7&gt;=$H$2,H7&lt;=$K$2),AND(H7&lt;=$H$2,H7&gt;=$K$2)),H7=""),OR(IF($H$2&lt;$K$2,AND(H8&gt;=$H$2,H8&lt;=$K$2),AND(H8&lt;=$H$2,H8&gt;=$K$2)),H8=""),OR(IF($H$2&lt;$K$2,AND(H9&gt;=$H$2,H9&lt;=$K$2),AND(H9&lt;=$H$2,H9&gt;=$K$2)),H9=""),OR(IF($H$2&lt;$K$2,AND(H10&gt;=$H$2,H10&lt;=$K$2),AND(H10&lt;=$H$2,H10&gt;=$K$2)),H10=""),OR(IF($H$2&lt;$K$2,AND(H11&gt;=$H$2,H11&lt;=$K$2),AND(H11&lt;=$H$2,H11&gt;=$K$2)),H11=""),OR(IF($H$2&lt;$K$2,AND(H12&gt;=$H$2,H12&lt;=$K$2),AND(H12&lt;=$H$2,H12&gt;=$K$2)),H12=""),OR(IF($H$2&lt;$K$2,AND(H13&gt;=$H$2,H13&lt;=$K$2),AND(H13&lt;=$H$2,H13&gt;=$K$2)),H13=""),OR(IF($H$2&lt;$K$2,AND(H14&gt;=$H$2,H14&lt;=$K$2),AND(H14&lt;=$H$2,H14&gt;=$K$2)),H14=""),OR(IF($H$2&lt;$K$2,AND(H15&gt;=$H$2,H15&lt;=$K$2),AND(H15&lt;=$H$2,H15&gt;=$K$2)),H15=""),OR(IF($H$2&lt;$K$2,AND(H16&gt;=$H$2,H16&lt;=$K$2),AND(H16&lt;=$H$2,H16&gt;=$K$2)),H16=""),OR(IF($H$2&lt;$K$2,AND(H17&gt;=$H$2,H17&lt;=$K$2),AND(H17&lt;=$H$2,H17&gt;=$K$2)),H17=""))),H189,"-")))</f>
        <v>-</v>
      </c>
      <c r="I25" s="19" t="str">
        <f t="shared" si="6"/>
        <v>-</v>
      </c>
      <c r="J25" s="19" t="str">
        <f t="shared" si="6"/>
        <v>-</v>
      </c>
      <c r="K25" s="19" t="str">
        <f t="shared" si="6"/>
        <v>-</v>
      </c>
      <c r="L25" s="19" t="str">
        <f t="shared" si="6"/>
        <v>-</v>
      </c>
      <c r="M25" s="19" t="str">
        <f t="shared" si="6"/>
        <v>-</v>
      </c>
      <c r="N25" s="19" t="str">
        <f t="shared" si="6"/>
        <v>-</v>
      </c>
      <c r="O25" s="19" t="str">
        <f t="shared" si="6"/>
        <v>-</v>
      </c>
      <c r="P25" s="19" t="str">
        <f t="shared" si="6"/>
        <v>-</v>
      </c>
      <c r="Q25" s="4"/>
      <c r="R25" s="4"/>
      <c r="S25" s="41"/>
      <c r="T25" s="21" t="s">
        <v>78</v>
      </c>
      <c r="U25" s="22">
        <f t="shared" si="0"/>
        <v>0</v>
      </c>
    </row>
    <row r="26" spans="1:21" x14ac:dyDescent="0.3">
      <c r="A26" s="46"/>
      <c r="B26" s="4"/>
      <c r="C26" s="7" t="s">
        <v>16</v>
      </c>
      <c r="D26" s="7" t="s">
        <v>37</v>
      </c>
      <c r="E26" s="4"/>
      <c r="F26" s="4"/>
      <c r="G26" s="9" t="str">
        <f>IF(AND(G218&gt;=0,G5&gt;0,AND(OR(AND(G6&gt;=$H$2,G6&lt;=$K$2),G6=""),OR(AND(G7&gt;=$H$2,G7&lt;=$K$2),G7=""),OR(AND(G8&gt;=$H$2,G8&lt;=$K$2),G8=""),OR(AND(G9&gt;=$H$2,G9&lt;=$K$2),G9="")),OR(AND(G10&gt;=$H$2,G10&lt;=$K$2),G10=""),OR(AND(G11&gt;=$H$2,G11&lt;=$K$2),G11=""),OR(AND(G12&gt;=$H$2,G12&lt;=$K$2),G12=""),OR(AND(G13&gt;=$H$2,G13&lt;=$K$2),G13=""),OR(AND(G14&gt;=$H$2,G14&lt;=$K$2),G14=""),OR(AND(G15&gt;=$H$2,G15&lt;=$K$2),G15=""),OR(AND(G16&gt;=$H$2,G16&lt;=$K$2),G16=""),OR(AND(G17&gt;=$H$2,G17&lt;=$K$2),G17="")),G218,"-")</f>
        <v>-</v>
      </c>
      <c r="H26" s="9" t="str">
        <f t="shared" ref="H26:P26" si="7">IF(AND(H218&gt;=0,H5&gt;0,AND(OR(AND(H6&gt;=$H$2,H6&lt;=$K$2),H6=""),OR(AND(H7&gt;=$H$2,H7&lt;=$K$2),H7=""),OR(AND(H8&gt;=$H$2,H8&lt;=$K$2),H8=""),OR(AND(H9&gt;=$H$2,H9&lt;=$K$2),H9="")),OR(AND(H10&gt;=$H$2,H10&lt;=$K$2),H10=""),OR(AND(H11&gt;=$H$2,H11&lt;=$K$2),H11=""),OR(AND(H12&gt;=$H$2,H12&lt;=$K$2),H12=""),OR(AND(H13&gt;=$H$2,H13&lt;=$K$2),H13=""),OR(AND(H14&gt;=$H$2,H14&lt;=$K$2),H14=""),OR(AND(H15&gt;=$H$2,H15&lt;=$K$2),H15=""),OR(AND(H16&gt;=$H$2,H16&lt;=$K$2),H16=""),OR(AND(H17&gt;=$H$2,H17&lt;=$K$2),H17="")),H218,"-")</f>
        <v>-</v>
      </c>
      <c r="I26" s="9" t="str">
        <f t="shared" si="7"/>
        <v>-</v>
      </c>
      <c r="J26" s="9" t="str">
        <f t="shared" si="7"/>
        <v>-</v>
      </c>
      <c r="K26" s="9" t="str">
        <f>IF(AND(K218&gt;=0,K5&gt;0,AND(OR(AND(K6&gt;=$H$2,K6&lt;=$K$2),K6=""),OR(AND(K7&gt;=$H$2,K7&lt;=$K$2),K7=""),OR(AND(K8&gt;=$H$2,K8&lt;=$K$2),K8=""),OR(AND(K9&gt;=$H$2,K9&lt;=$K$2),K9="")),OR(AND(K10&gt;=$H$2,K10&lt;=$K$2),K10=""),OR(AND(K11&gt;=$H$2,K11&lt;=$K$2),K11=""),OR(AND(K12&gt;=$H$2,K12&lt;=$K$2),K12=""),OR(AND(K13&gt;=$H$2,K13&lt;=$K$2),K13=""),OR(AND(K14&gt;=$H$2,K14&lt;=$K$2),K14=""),OR(AND(K15&gt;=$H$2,K15&lt;=$K$2),K15=""),OR(AND(K16&gt;=$H$2,K16&lt;=$K$2),K16=""),OR(AND(K17&gt;=$H$2,K17&lt;=$K$2),K17="")),K218,"-")</f>
        <v>-</v>
      </c>
      <c r="L26" s="9" t="str">
        <f t="shared" si="7"/>
        <v>-</v>
      </c>
      <c r="M26" s="9" t="str">
        <f t="shared" si="7"/>
        <v>-</v>
      </c>
      <c r="N26" s="9" t="str">
        <f t="shared" si="7"/>
        <v>-</v>
      </c>
      <c r="O26" s="9" t="str">
        <f t="shared" si="7"/>
        <v>-</v>
      </c>
      <c r="P26" s="9" t="str">
        <f t="shared" si="7"/>
        <v>-</v>
      </c>
      <c r="Q26" s="4"/>
      <c r="R26" s="4"/>
      <c r="S26" s="41"/>
      <c r="T26" s="21" t="s">
        <v>79</v>
      </c>
      <c r="U26" s="22">
        <f t="shared" si="0"/>
        <v>0</v>
      </c>
    </row>
    <row r="27" spans="1:21" x14ac:dyDescent="0.3">
      <c r="A27" s="46"/>
      <c r="B27" s="4"/>
      <c r="C27" s="4"/>
      <c r="D27" s="4"/>
      <c r="E27" s="4"/>
      <c r="F27" s="4"/>
      <c r="G27" s="4"/>
      <c r="H27" s="4"/>
      <c r="I27" s="4"/>
      <c r="J27" s="4"/>
      <c r="K27" s="4"/>
      <c r="L27" s="4"/>
      <c r="M27" s="4"/>
      <c r="N27" s="4"/>
      <c r="O27" s="4"/>
      <c r="P27" s="4"/>
      <c r="Q27" s="4"/>
      <c r="R27" s="4"/>
      <c r="S27" s="41"/>
      <c r="T27" s="21" t="s">
        <v>80</v>
      </c>
      <c r="U27" s="22">
        <f t="shared" si="0"/>
        <v>0</v>
      </c>
    </row>
    <row r="28" spans="1:21" x14ac:dyDescent="0.3">
      <c r="C28" s="21" t="s">
        <v>51</v>
      </c>
      <c r="R28" s="20"/>
      <c r="T28" s="21" t="s">
        <v>81</v>
      </c>
      <c r="U28" s="22">
        <f t="shared" si="0"/>
        <v>0</v>
      </c>
    </row>
    <row r="29" spans="1:21" x14ac:dyDescent="0.3">
      <c r="C29" s="20" t="str">
        <f>C6</f>
        <v>Underkriterie 1</v>
      </c>
      <c r="D29" s="23" t="str">
        <f>IF(D6="","",D6)</f>
        <v/>
      </c>
      <c r="E29" s="24" t="str">
        <f>IF(E6="","",E6)</f>
        <v/>
      </c>
      <c r="G29" s="25" t="str">
        <f>IF(G6="","",$K$2+$H$2-G6)</f>
        <v/>
      </c>
      <c r="H29" s="25" t="str">
        <f t="shared" ref="H29:P29" si="8">IF(H6="","",$K$2+$H$2-H6)</f>
        <v/>
      </c>
      <c r="I29" s="25" t="str">
        <f t="shared" si="8"/>
        <v/>
      </c>
      <c r="J29" s="25" t="str">
        <f t="shared" si="8"/>
        <v/>
      </c>
      <c r="K29" s="25" t="str">
        <f t="shared" si="8"/>
        <v/>
      </c>
      <c r="L29" s="25" t="str">
        <f t="shared" si="8"/>
        <v/>
      </c>
      <c r="M29" s="25" t="str">
        <f t="shared" si="8"/>
        <v/>
      </c>
      <c r="N29" s="25" t="str">
        <f t="shared" si="8"/>
        <v/>
      </c>
      <c r="O29" s="25" t="str">
        <f t="shared" si="8"/>
        <v/>
      </c>
      <c r="P29" s="25" t="str">
        <f t="shared" si="8"/>
        <v/>
      </c>
      <c r="R29" s="20"/>
      <c r="T29" s="26"/>
    </row>
    <row r="30" spans="1:21" x14ac:dyDescent="0.3">
      <c r="C30" s="20" t="str">
        <f t="shared" ref="C30:C40" si="9">C7</f>
        <v>Underkriterie 2</v>
      </c>
      <c r="D30" s="23" t="str">
        <f t="shared" ref="D30:E30" si="10">IF(D7="","",D7)</f>
        <v/>
      </c>
      <c r="E30" s="24" t="str">
        <f t="shared" si="10"/>
        <v/>
      </c>
      <c r="G30" s="25" t="str">
        <f>IF(G7="","",$K$2+$H$2-G7)</f>
        <v/>
      </c>
      <c r="H30" s="25" t="str">
        <f t="shared" ref="H30:P30" si="11">IF(H7="","",$K$2+$H$2-H7)</f>
        <v/>
      </c>
      <c r="I30" s="25" t="str">
        <f t="shared" si="11"/>
        <v/>
      </c>
      <c r="J30" s="25" t="str">
        <f t="shared" si="11"/>
        <v/>
      </c>
      <c r="K30" s="25" t="str">
        <f t="shared" si="11"/>
        <v/>
      </c>
      <c r="L30" s="25" t="str">
        <f t="shared" si="11"/>
        <v/>
      </c>
      <c r="M30" s="25" t="str">
        <f t="shared" si="11"/>
        <v/>
      </c>
      <c r="N30" s="25" t="str">
        <f t="shared" si="11"/>
        <v/>
      </c>
      <c r="O30" s="25" t="str">
        <f t="shared" si="11"/>
        <v/>
      </c>
      <c r="P30" s="25" t="str">
        <f t="shared" si="11"/>
        <v/>
      </c>
      <c r="R30" s="20"/>
      <c r="T30" s="26"/>
    </row>
    <row r="31" spans="1:21" x14ac:dyDescent="0.3">
      <c r="C31" s="20" t="str">
        <f t="shared" si="9"/>
        <v>Underkriterie 3</v>
      </c>
      <c r="D31" s="23" t="str">
        <f t="shared" ref="D31:E31" si="12">IF(D8="","",D8)</f>
        <v/>
      </c>
      <c r="E31" s="24" t="str">
        <f t="shared" si="12"/>
        <v/>
      </c>
      <c r="G31" s="25" t="str">
        <f t="shared" ref="G31:P31" si="13">IF(G8="","",$K$2+$H$2-G8)</f>
        <v/>
      </c>
      <c r="H31" s="25" t="str">
        <f t="shared" si="13"/>
        <v/>
      </c>
      <c r="I31" s="25" t="str">
        <f t="shared" si="13"/>
        <v/>
      </c>
      <c r="J31" s="25" t="str">
        <f t="shared" si="13"/>
        <v/>
      </c>
      <c r="K31" s="25" t="str">
        <f t="shared" si="13"/>
        <v/>
      </c>
      <c r="L31" s="25" t="str">
        <f t="shared" si="13"/>
        <v/>
      </c>
      <c r="M31" s="25" t="str">
        <f t="shared" si="13"/>
        <v/>
      </c>
      <c r="N31" s="25" t="str">
        <f t="shared" si="13"/>
        <v/>
      </c>
      <c r="O31" s="25" t="str">
        <f t="shared" si="13"/>
        <v/>
      </c>
      <c r="P31" s="25" t="str">
        <f t="shared" si="13"/>
        <v/>
      </c>
      <c r="R31" s="20"/>
      <c r="T31" s="27"/>
    </row>
    <row r="32" spans="1:21" x14ac:dyDescent="0.3">
      <c r="C32" s="20" t="str">
        <f t="shared" si="9"/>
        <v>Underkriterie 4</v>
      </c>
      <c r="D32" s="23" t="str">
        <f t="shared" ref="D32:E32" si="14">IF(D9="","",D9)</f>
        <v/>
      </c>
      <c r="E32" s="24" t="str">
        <f t="shared" si="14"/>
        <v/>
      </c>
      <c r="G32" s="25" t="str">
        <f t="shared" ref="G32:P32" si="15">IF(G9="","",$K$2+$H$2-G9)</f>
        <v/>
      </c>
      <c r="H32" s="25" t="str">
        <f t="shared" si="15"/>
        <v/>
      </c>
      <c r="I32" s="25" t="str">
        <f t="shared" si="15"/>
        <v/>
      </c>
      <c r="J32" s="25" t="str">
        <f t="shared" si="15"/>
        <v/>
      </c>
      <c r="K32" s="25" t="str">
        <f t="shared" si="15"/>
        <v/>
      </c>
      <c r="L32" s="25" t="str">
        <f t="shared" si="15"/>
        <v/>
      </c>
      <c r="M32" s="25" t="str">
        <f t="shared" si="15"/>
        <v/>
      </c>
      <c r="N32" s="25" t="str">
        <f t="shared" si="15"/>
        <v/>
      </c>
      <c r="O32" s="25" t="str">
        <f t="shared" si="15"/>
        <v/>
      </c>
      <c r="P32" s="25" t="str">
        <f t="shared" si="15"/>
        <v/>
      </c>
      <c r="R32" s="20"/>
    </row>
    <row r="33" spans="3:25" ht="14.4" x14ac:dyDescent="0.3">
      <c r="C33" s="20" t="str">
        <f t="shared" si="9"/>
        <v>Underkriterie 5</v>
      </c>
      <c r="D33" s="23" t="str">
        <f t="shared" ref="D33:E33" si="16">IF(D10="","",D10)</f>
        <v/>
      </c>
      <c r="E33" s="24" t="str">
        <f t="shared" si="16"/>
        <v/>
      </c>
      <c r="G33" s="25" t="str">
        <f t="shared" ref="G33:P33" si="17">IF(G10="","",$K$2+$H$2-G10)</f>
        <v/>
      </c>
      <c r="H33" s="25" t="str">
        <f t="shared" si="17"/>
        <v/>
      </c>
      <c r="I33" s="25" t="str">
        <f t="shared" si="17"/>
        <v/>
      </c>
      <c r="J33" s="25" t="str">
        <f t="shared" si="17"/>
        <v/>
      </c>
      <c r="K33" s="25" t="str">
        <f t="shared" si="17"/>
        <v/>
      </c>
      <c r="L33" s="25" t="str">
        <f t="shared" si="17"/>
        <v/>
      </c>
      <c r="M33" s="25" t="str">
        <f t="shared" si="17"/>
        <v/>
      </c>
      <c r="N33" s="25" t="str">
        <f t="shared" si="17"/>
        <v/>
      </c>
      <c r="O33" s="25" t="str">
        <f t="shared" si="17"/>
        <v/>
      </c>
      <c r="P33" s="25" t="str">
        <f t="shared" si="17"/>
        <v/>
      </c>
      <c r="R33" s="20"/>
      <c r="Y33" s="45"/>
    </row>
    <row r="34" spans="3:25" x14ac:dyDescent="0.3">
      <c r="C34" s="20" t="str">
        <f t="shared" si="9"/>
        <v>Underkriterie 6</v>
      </c>
      <c r="D34" s="23" t="str">
        <f>IF(D11="","",D11)</f>
        <v/>
      </c>
      <c r="E34" s="24" t="str">
        <f>IF(E11="","",E11)</f>
        <v/>
      </c>
      <c r="G34" s="25" t="str">
        <f>IF(G11="","",$K$2+$H$2-G11)</f>
        <v/>
      </c>
      <c r="H34" s="25" t="str">
        <f>IF(H11="","",$K$2+$H$2-H11)</f>
        <v/>
      </c>
      <c r="I34" s="25" t="str">
        <f>IF(I11="","",$K$2+$H$2-I11)</f>
        <v/>
      </c>
      <c r="J34" s="25" t="str">
        <f t="shared" ref="J34:P34" si="18">IF(J11="","",$K$2+$H$2-J11)</f>
        <v/>
      </c>
      <c r="K34" s="25" t="str">
        <f t="shared" si="18"/>
        <v/>
      </c>
      <c r="L34" s="25" t="str">
        <f t="shared" si="18"/>
        <v/>
      </c>
      <c r="M34" s="25" t="str">
        <f t="shared" si="18"/>
        <v/>
      </c>
      <c r="N34" s="25" t="str">
        <f t="shared" si="18"/>
        <v/>
      </c>
      <c r="O34" s="25" t="str">
        <f t="shared" si="18"/>
        <v/>
      </c>
      <c r="P34" s="25" t="str">
        <f t="shared" si="18"/>
        <v/>
      </c>
      <c r="R34" s="20"/>
      <c r="T34" s="27"/>
    </row>
    <row r="35" spans="3:25" x14ac:dyDescent="0.3">
      <c r="C35" s="20" t="str">
        <f t="shared" si="9"/>
        <v>Underkriterie 7</v>
      </c>
      <c r="D35" s="23" t="str">
        <f t="shared" ref="D35:E35" si="19">IF(D12="","",D12)</f>
        <v/>
      </c>
      <c r="E35" s="24" t="str">
        <f t="shared" si="19"/>
        <v/>
      </c>
      <c r="G35" s="25" t="str">
        <f t="shared" ref="G35:P35" si="20">IF(G12="","",$K$2+$H$2-G12)</f>
        <v/>
      </c>
      <c r="H35" s="25" t="str">
        <f t="shared" si="20"/>
        <v/>
      </c>
      <c r="I35" s="25" t="str">
        <f t="shared" si="20"/>
        <v/>
      </c>
      <c r="J35" s="25" t="str">
        <f t="shared" si="20"/>
        <v/>
      </c>
      <c r="K35" s="25" t="str">
        <f t="shared" si="20"/>
        <v/>
      </c>
      <c r="L35" s="25" t="str">
        <f t="shared" si="20"/>
        <v/>
      </c>
      <c r="M35" s="25" t="str">
        <f t="shared" si="20"/>
        <v/>
      </c>
      <c r="N35" s="25" t="str">
        <f t="shared" si="20"/>
        <v/>
      </c>
      <c r="O35" s="25" t="str">
        <f t="shared" si="20"/>
        <v/>
      </c>
      <c r="P35" s="25" t="str">
        <f t="shared" si="20"/>
        <v/>
      </c>
      <c r="R35" s="20"/>
      <c r="T35" s="27"/>
    </row>
    <row r="36" spans="3:25" x14ac:dyDescent="0.3">
      <c r="C36" s="20" t="str">
        <f t="shared" si="9"/>
        <v>Underkriterie 8</v>
      </c>
      <c r="D36" s="23" t="str">
        <f t="shared" ref="D36:E36" si="21">IF(D13="","",D13)</f>
        <v/>
      </c>
      <c r="E36" s="24" t="str">
        <f t="shared" si="21"/>
        <v/>
      </c>
      <c r="G36" s="25" t="str">
        <f t="shared" ref="G36:P36" si="22">IF(G13="","",$K$2+$H$2-G13)</f>
        <v/>
      </c>
      <c r="H36" s="25" t="str">
        <f t="shared" si="22"/>
        <v/>
      </c>
      <c r="I36" s="25" t="str">
        <f t="shared" si="22"/>
        <v/>
      </c>
      <c r="J36" s="25" t="str">
        <f t="shared" si="22"/>
        <v/>
      </c>
      <c r="K36" s="25" t="str">
        <f t="shared" si="22"/>
        <v/>
      </c>
      <c r="L36" s="25" t="str">
        <f t="shared" si="22"/>
        <v/>
      </c>
      <c r="M36" s="25" t="str">
        <f t="shared" si="22"/>
        <v/>
      </c>
      <c r="N36" s="25" t="str">
        <f t="shared" si="22"/>
        <v/>
      </c>
      <c r="O36" s="25" t="str">
        <f t="shared" si="22"/>
        <v/>
      </c>
      <c r="P36" s="25" t="str">
        <f t="shared" si="22"/>
        <v/>
      </c>
      <c r="R36" s="20"/>
      <c r="T36" s="27"/>
    </row>
    <row r="37" spans="3:25" x14ac:dyDescent="0.3">
      <c r="C37" s="20" t="str">
        <f t="shared" si="9"/>
        <v>Underkriterie 9</v>
      </c>
      <c r="D37" s="23" t="str">
        <f>IF(D14="","",D14)</f>
        <v/>
      </c>
      <c r="E37" s="24" t="str">
        <f>IF(E14="","",E14)</f>
        <v/>
      </c>
      <c r="G37" s="25" t="str">
        <f>IF(G14="","",$K$2+$H$2-G14)</f>
        <v/>
      </c>
      <c r="H37" s="25" t="str">
        <f>IF(H14="","",$K$2+$H$2-H14)</f>
        <v/>
      </c>
      <c r="I37" s="25" t="str">
        <f>IF(I14="","",$K$2+$H$2-I14)</f>
        <v/>
      </c>
      <c r="J37" s="25" t="str">
        <f t="shared" ref="J37:P37" si="23">IF(J14="","",$K$2+$H$2-J14)</f>
        <v/>
      </c>
      <c r="K37" s="25" t="str">
        <f t="shared" si="23"/>
        <v/>
      </c>
      <c r="L37" s="25" t="str">
        <f t="shared" si="23"/>
        <v/>
      </c>
      <c r="M37" s="25" t="str">
        <f t="shared" si="23"/>
        <v/>
      </c>
      <c r="N37" s="25" t="str">
        <f t="shared" si="23"/>
        <v/>
      </c>
      <c r="O37" s="25" t="str">
        <f t="shared" si="23"/>
        <v/>
      </c>
      <c r="P37" s="25" t="str">
        <f t="shared" si="23"/>
        <v/>
      </c>
      <c r="R37" s="20"/>
      <c r="T37" s="27"/>
    </row>
    <row r="38" spans="3:25" x14ac:dyDescent="0.3">
      <c r="C38" s="20" t="str">
        <f t="shared" si="9"/>
        <v>Underkriterie 10</v>
      </c>
      <c r="D38" s="23" t="str">
        <f t="shared" ref="D38:E38" si="24">IF(D15="","",D15)</f>
        <v/>
      </c>
      <c r="E38" s="24" t="str">
        <f t="shared" si="24"/>
        <v/>
      </c>
      <c r="G38" s="25" t="str">
        <f t="shared" ref="G38:P38" si="25">IF(G15="","",$K$2+$H$2-G15)</f>
        <v/>
      </c>
      <c r="H38" s="25" t="str">
        <f t="shared" si="25"/>
        <v/>
      </c>
      <c r="I38" s="25" t="str">
        <f t="shared" si="25"/>
        <v/>
      </c>
      <c r="J38" s="25" t="str">
        <f t="shared" si="25"/>
        <v/>
      </c>
      <c r="K38" s="25" t="str">
        <f t="shared" si="25"/>
        <v/>
      </c>
      <c r="L38" s="25" t="str">
        <f t="shared" si="25"/>
        <v/>
      </c>
      <c r="M38" s="25" t="str">
        <f t="shared" si="25"/>
        <v/>
      </c>
      <c r="N38" s="25" t="str">
        <f t="shared" si="25"/>
        <v/>
      </c>
      <c r="O38" s="25" t="str">
        <f t="shared" si="25"/>
        <v/>
      </c>
      <c r="P38" s="25" t="str">
        <f t="shared" si="25"/>
        <v/>
      </c>
      <c r="R38" s="20"/>
      <c r="T38" s="27"/>
    </row>
    <row r="39" spans="3:25" x14ac:dyDescent="0.3">
      <c r="C39" s="20" t="str">
        <f t="shared" si="9"/>
        <v>Underkriterie 11</v>
      </c>
      <c r="D39" s="23" t="str">
        <f t="shared" ref="D39:E39" si="26">IF(D16="","",D16)</f>
        <v/>
      </c>
      <c r="E39" s="24" t="str">
        <f t="shared" si="26"/>
        <v/>
      </c>
      <c r="G39" s="25" t="str">
        <f t="shared" ref="G39:P39" si="27">IF(G16="","",$K$2+$H$2-G16)</f>
        <v/>
      </c>
      <c r="H39" s="25" t="str">
        <f t="shared" si="27"/>
        <v/>
      </c>
      <c r="I39" s="25" t="str">
        <f t="shared" si="27"/>
        <v/>
      </c>
      <c r="J39" s="25" t="str">
        <f t="shared" si="27"/>
        <v/>
      </c>
      <c r="K39" s="25" t="str">
        <f t="shared" si="27"/>
        <v/>
      </c>
      <c r="L39" s="25" t="str">
        <f t="shared" si="27"/>
        <v/>
      </c>
      <c r="M39" s="25" t="str">
        <f t="shared" si="27"/>
        <v/>
      </c>
      <c r="N39" s="25" t="str">
        <f t="shared" si="27"/>
        <v/>
      </c>
      <c r="O39" s="25" t="str">
        <f t="shared" si="27"/>
        <v/>
      </c>
      <c r="P39" s="25" t="str">
        <f t="shared" si="27"/>
        <v/>
      </c>
      <c r="R39" s="20"/>
      <c r="T39" s="27"/>
    </row>
    <row r="40" spans="3:25" x14ac:dyDescent="0.3">
      <c r="C40" s="20" t="str">
        <f t="shared" si="9"/>
        <v>Underkriterie 12</v>
      </c>
      <c r="D40" s="23" t="str">
        <f t="shared" ref="D40:E40" si="28">IF(D17="","",D17)</f>
        <v/>
      </c>
      <c r="E40" s="24" t="str">
        <f t="shared" si="28"/>
        <v/>
      </c>
      <c r="G40" s="25" t="str">
        <f t="shared" ref="G40:P40" si="29">IF(G17="","",$K$2+$H$2-G17)</f>
        <v/>
      </c>
      <c r="H40" s="25" t="str">
        <f t="shared" si="29"/>
        <v/>
      </c>
      <c r="I40" s="25" t="str">
        <f t="shared" si="29"/>
        <v/>
      </c>
      <c r="J40" s="25" t="str">
        <f t="shared" si="29"/>
        <v/>
      </c>
      <c r="K40" s="25" t="str">
        <f t="shared" si="29"/>
        <v/>
      </c>
      <c r="L40" s="25" t="str">
        <f t="shared" si="29"/>
        <v/>
      </c>
      <c r="M40" s="25" t="str">
        <f t="shared" si="29"/>
        <v/>
      </c>
      <c r="N40" s="25" t="str">
        <f t="shared" si="29"/>
        <v/>
      </c>
      <c r="O40" s="25" t="str">
        <f t="shared" si="29"/>
        <v/>
      </c>
      <c r="P40" s="25" t="str">
        <f t="shared" si="29"/>
        <v/>
      </c>
      <c r="R40" s="20"/>
      <c r="T40" s="27"/>
    </row>
    <row r="41" spans="3:25" x14ac:dyDescent="0.3">
      <c r="R41" s="20"/>
      <c r="T41" s="27"/>
    </row>
    <row r="42" spans="3:25" x14ac:dyDescent="0.3">
      <c r="R42" s="20"/>
      <c r="T42" s="27"/>
    </row>
    <row r="43" spans="3:25" x14ac:dyDescent="0.3">
      <c r="R43" s="20"/>
      <c r="T43" s="27"/>
    </row>
    <row r="44" spans="3:25" x14ac:dyDescent="0.3">
      <c r="R44" s="20"/>
      <c r="T44" s="27"/>
    </row>
    <row r="45" spans="3:25" x14ac:dyDescent="0.3">
      <c r="R45" s="20"/>
      <c r="T45" s="27"/>
    </row>
    <row r="46" spans="3:25" x14ac:dyDescent="0.3">
      <c r="C46" s="21" t="s">
        <v>14</v>
      </c>
      <c r="D46" s="21" t="s">
        <v>57</v>
      </c>
      <c r="G46" s="28" t="s">
        <v>0</v>
      </c>
      <c r="H46" s="28" t="s">
        <v>1</v>
      </c>
      <c r="I46" s="28" t="s">
        <v>2</v>
      </c>
      <c r="J46" s="28" t="s">
        <v>4</v>
      </c>
      <c r="K46" s="28" t="s">
        <v>5</v>
      </c>
      <c r="L46" s="28" t="s">
        <v>43</v>
      </c>
      <c r="M46" s="28" t="s">
        <v>44</v>
      </c>
      <c r="N46" s="28" t="s">
        <v>45</v>
      </c>
      <c r="O46" s="28" t="s">
        <v>46</v>
      </c>
      <c r="P46" s="28" t="s">
        <v>47</v>
      </c>
    </row>
    <row r="47" spans="3:25" x14ac:dyDescent="0.3">
      <c r="C47" s="20" t="s">
        <v>27</v>
      </c>
      <c r="G47" s="30" t="str">
        <f>IF(ISBLANK(G5),"Fejl",G5)</f>
        <v>Fejl</v>
      </c>
      <c r="H47" s="31" t="str">
        <f t="shared" ref="H47:P47" si="30">IF(ISBLANK(H5),"Fejl",H5)</f>
        <v>Fejl</v>
      </c>
      <c r="I47" s="31" t="str">
        <f t="shared" si="30"/>
        <v>Fejl</v>
      </c>
      <c r="J47" s="31" t="str">
        <f t="shared" si="30"/>
        <v>Fejl</v>
      </c>
      <c r="K47" s="31" t="str">
        <f t="shared" si="30"/>
        <v>Fejl</v>
      </c>
      <c r="L47" s="31" t="str">
        <f t="shared" si="30"/>
        <v>Fejl</v>
      </c>
      <c r="M47" s="31" t="str">
        <f t="shared" si="30"/>
        <v>Fejl</v>
      </c>
      <c r="N47" s="31" t="str">
        <f t="shared" si="30"/>
        <v>Fejl</v>
      </c>
      <c r="O47" s="31" t="str">
        <f t="shared" si="30"/>
        <v>Fejl</v>
      </c>
      <c r="P47" s="31" t="str">
        <f t="shared" si="30"/>
        <v>Fejl</v>
      </c>
      <c r="T47" s="32"/>
    </row>
    <row r="48" spans="3:25" x14ac:dyDescent="0.3">
      <c r="C48" s="20" t="str">
        <f t="shared" ref="C48:C59" si="31">C6</f>
        <v>Underkriterie 1</v>
      </c>
      <c r="G48" s="31" t="str">
        <f>IF(G6="","Fejl",IF($H$2&gt;$K$2,G6*$T$10,G29*$T$10))</f>
        <v>Fejl</v>
      </c>
      <c r="H48" s="31" t="str">
        <f t="shared" ref="H48:P48" si="32">IF(H6="","Fejl",IF($H$2&gt;$K$2,H6*$T$10,H29*$T$10))</f>
        <v>Fejl</v>
      </c>
      <c r="I48" s="31" t="str">
        <f t="shared" si="32"/>
        <v>Fejl</v>
      </c>
      <c r="J48" s="31" t="str">
        <f t="shared" si="32"/>
        <v>Fejl</v>
      </c>
      <c r="K48" s="31" t="str">
        <f t="shared" si="32"/>
        <v>Fejl</v>
      </c>
      <c r="L48" s="31" t="str">
        <f t="shared" si="32"/>
        <v>Fejl</v>
      </c>
      <c r="M48" s="31" t="str">
        <f t="shared" si="32"/>
        <v>Fejl</v>
      </c>
      <c r="N48" s="31" t="str">
        <f t="shared" si="32"/>
        <v>Fejl</v>
      </c>
      <c r="O48" s="31" t="str">
        <f t="shared" si="32"/>
        <v>Fejl</v>
      </c>
      <c r="P48" s="31" t="str">
        <f t="shared" si="32"/>
        <v>Fejl</v>
      </c>
      <c r="T48" s="27"/>
    </row>
    <row r="49" spans="3:20" x14ac:dyDescent="0.3">
      <c r="C49" s="20" t="str">
        <f t="shared" si="31"/>
        <v>Underkriterie 2</v>
      </c>
      <c r="G49" s="31" t="str">
        <f t="shared" ref="G49:P49" si="33">IF(G7="","Fejl",IF($H$2&gt;$K$2,G7*$T$10,G30*$T$10))</f>
        <v>Fejl</v>
      </c>
      <c r="H49" s="31" t="str">
        <f t="shared" si="33"/>
        <v>Fejl</v>
      </c>
      <c r="I49" s="31" t="str">
        <f t="shared" si="33"/>
        <v>Fejl</v>
      </c>
      <c r="J49" s="31" t="str">
        <f t="shared" si="33"/>
        <v>Fejl</v>
      </c>
      <c r="K49" s="31" t="str">
        <f t="shared" si="33"/>
        <v>Fejl</v>
      </c>
      <c r="L49" s="31" t="str">
        <f t="shared" si="33"/>
        <v>Fejl</v>
      </c>
      <c r="M49" s="31" t="str">
        <f t="shared" si="33"/>
        <v>Fejl</v>
      </c>
      <c r="N49" s="31" t="str">
        <f t="shared" si="33"/>
        <v>Fejl</v>
      </c>
      <c r="O49" s="31" t="str">
        <f t="shared" si="33"/>
        <v>Fejl</v>
      </c>
      <c r="P49" s="31" t="str">
        <f t="shared" si="33"/>
        <v>Fejl</v>
      </c>
      <c r="Q49" s="31"/>
    </row>
    <row r="50" spans="3:20" x14ac:dyDescent="0.3">
      <c r="C50" s="20" t="str">
        <f t="shared" si="31"/>
        <v>Underkriterie 3</v>
      </c>
      <c r="G50" s="31" t="str">
        <f t="shared" ref="G50:P50" si="34">IF(G8="","Fejl",IF($H$2&gt;$K$2,G8*$T$10,G31*$T$10))</f>
        <v>Fejl</v>
      </c>
      <c r="H50" s="31" t="str">
        <f t="shared" si="34"/>
        <v>Fejl</v>
      </c>
      <c r="I50" s="31" t="str">
        <f t="shared" si="34"/>
        <v>Fejl</v>
      </c>
      <c r="J50" s="31" t="str">
        <f t="shared" si="34"/>
        <v>Fejl</v>
      </c>
      <c r="K50" s="31" t="str">
        <f t="shared" si="34"/>
        <v>Fejl</v>
      </c>
      <c r="L50" s="31" t="str">
        <f t="shared" si="34"/>
        <v>Fejl</v>
      </c>
      <c r="M50" s="31" t="str">
        <f t="shared" si="34"/>
        <v>Fejl</v>
      </c>
      <c r="N50" s="31" t="str">
        <f t="shared" si="34"/>
        <v>Fejl</v>
      </c>
      <c r="O50" s="31" t="str">
        <f t="shared" si="34"/>
        <v>Fejl</v>
      </c>
      <c r="P50" s="31" t="str">
        <f t="shared" si="34"/>
        <v>Fejl</v>
      </c>
      <c r="T50" s="27"/>
    </row>
    <row r="51" spans="3:20" x14ac:dyDescent="0.3">
      <c r="C51" s="20" t="str">
        <f t="shared" si="31"/>
        <v>Underkriterie 4</v>
      </c>
      <c r="G51" s="31" t="str">
        <f t="shared" ref="G51:P51" si="35">IF(G9="","Fejl",IF($H$2&gt;$K$2,G9*$T$10,G32*$T$10))</f>
        <v>Fejl</v>
      </c>
      <c r="H51" s="31" t="str">
        <f t="shared" si="35"/>
        <v>Fejl</v>
      </c>
      <c r="I51" s="31" t="str">
        <f t="shared" si="35"/>
        <v>Fejl</v>
      </c>
      <c r="J51" s="31" t="str">
        <f t="shared" si="35"/>
        <v>Fejl</v>
      </c>
      <c r="K51" s="31" t="str">
        <f t="shared" si="35"/>
        <v>Fejl</v>
      </c>
      <c r="L51" s="31" t="str">
        <f t="shared" si="35"/>
        <v>Fejl</v>
      </c>
      <c r="M51" s="31" t="str">
        <f t="shared" si="35"/>
        <v>Fejl</v>
      </c>
      <c r="N51" s="31" t="str">
        <f t="shared" si="35"/>
        <v>Fejl</v>
      </c>
      <c r="O51" s="31" t="str">
        <f t="shared" si="35"/>
        <v>Fejl</v>
      </c>
      <c r="P51" s="31" t="str">
        <f t="shared" si="35"/>
        <v>Fejl</v>
      </c>
      <c r="T51" s="32"/>
    </row>
    <row r="52" spans="3:20" x14ac:dyDescent="0.3">
      <c r="C52" s="20" t="str">
        <f t="shared" si="31"/>
        <v>Underkriterie 5</v>
      </c>
      <c r="G52" s="31" t="str">
        <f t="shared" ref="G52:P52" si="36">IF(G10="","Fejl",IF($H$2&gt;$K$2,G10*$T$10,G33*$T$10))</f>
        <v>Fejl</v>
      </c>
      <c r="H52" s="31" t="str">
        <f t="shared" si="36"/>
        <v>Fejl</v>
      </c>
      <c r="I52" s="31" t="str">
        <f t="shared" si="36"/>
        <v>Fejl</v>
      </c>
      <c r="J52" s="31" t="str">
        <f t="shared" si="36"/>
        <v>Fejl</v>
      </c>
      <c r="K52" s="31" t="str">
        <f t="shared" si="36"/>
        <v>Fejl</v>
      </c>
      <c r="L52" s="31" t="str">
        <f t="shared" si="36"/>
        <v>Fejl</v>
      </c>
      <c r="M52" s="31" t="str">
        <f t="shared" si="36"/>
        <v>Fejl</v>
      </c>
      <c r="N52" s="31" t="str">
        <f t="shared" si="36"/>
        <v>Fejl</v>
      </c>
      <c r="O52" s="31" t="str">
        <f t="shared" si="36"/>
        <v>Fejl</v>
      </c>
      <c r="P52" s="31" t="str">
        <f t="shared" si="36"/>
        <v>Fejl</v>
      </c>
      <c r="T52" s="27"/>
    </row>
    <row r="53" spans="3:20" x14ac:dyDescent="0.3">
      <c r="C53" s="20" t="str">
        <f t="shared" si="31"/>
        <v>Underkriterie 6</v>
      </c>
      <c r="G53" s="31" t="str">
        <f t="shared" ref="G53:P53" si="37">IF(G11="","Fejl",IF($H$2&gt;$K$2,G11*$T$10,G34*$T$10))</f>
        <v>Fejl</v>
      </c>
      <c r="H53" s="31" t="str">
        <f t="shared" si="37"/>
        <v>Fejl</v>
      </c>
      <c r="I53" s="31" t="str">
        <f t="shared" si="37"/>
        <v>Fejl</v>
      </c>
      <c r="J53" s="31" t="str">
        <f t="shared" si="37"/>
        <v>Fejl</v>
      </c>
      <c r="K53" s="31" t="str">
        <f t="shared" si="37"/>
        <v>Fejl</v>
      </c>
      <c r="L53" s="31" t="str">
        <f t="shared" si="37"/>
        <v>Fejl</v>
      </c>
      <c r="M53" s="31" t="str">
        <f t="shared" si="37"/>
        <v>Fejl</v>
      </c>
      <c r="N53" s="31" t="str">
        <f t="shared" si="37"/>
        <v>Fejl</v>
      </c>
      <c r="O53" s="31" t="str">
        <f t="shared" si="37"/>
        <v>Fejl</v>
      </c>
      <c r="P53" s="31" t="str">
        <f t="shared" si="37"/>
        <v>Fejl</v>
      </c>
      <c r="T53" s="26"/>
    </row>
    <row r="54" spans="3:20" x14ac:dyDescent="0.3">
      <c r="C54" s="20" t="str">
        <f t="shared" si="31"/>
        <v>Underkriterie 7</v>
      </c>
      <c r="G54" s="31" t="str">
        <f t="shared" ref="G54:P54" si="38">IF(G12="","Fejl",IF($H$2&gt;$K$2,G12*$T$10,G35*$T$10))</f>
        <v>Fejl</v>
      </c>
      <c r="H54" s="31" t="str">
        <f t="shared" si="38"/>
        <v>Fejl</v>
      </c>
      <c r="I54" s="31" t="str">
        <f t="shared" si="38"/>
        <v>Fejl</v>
      </c>
      <c r="J54" s="31" t="str">
        <f t="shared" si="38"/>
        <v>Fejl</v>
      </c>
      <c r="K54" s="31" t="str">
        <f t="shared" si="38"/>
        <v>Fejl</v>
      </c>
      <c r="L54" s="31" t="str">
        <f t="shared" si="38"/>
        <v>Fejl</v>
      </c>
      <c r="M54" s="31" t="str">
        <f t="shared" si="38"/>
        <v>Fejl</v>
      </c>
      <c r="N54" s="31" t="str">
        <f t="shared" si="38"/>
        <v>Fejl</v>
      </c>
      <c r="O54" s="31" t="str">
        <f t="shared" si="38"/>
        <v>Fejl</v>
      </c>
      <c r="P54" s="31" t="str">
        <f t="shared" si="38"/>
        <v>Fejl</v>
      </c>
      <c r="Q54" s="31"/>
      <c r="T54" s="27"/>
    </row>
    <row r="55" spans="3:20" x14ac:dyDescent="0.3">
      <c r="C55" s="20" t="str">
        <f t="shared" si="31"/>
        <v>Underkriterie 8</v>
      </c>
      <c r="G55" s="31" t="str">
        <f t="shared" ref="G55:P55" si="39">IF(G13="","Fejl",IF($H$2&gt;$K$2,G13*$T$10,G36*$T$10))</f>
        <v>Fejl</v>
      </c>
      <c r="H55" s="31" t="str">
        <f t="shared" si="39"/>
        <v>Fejl</v>
      </c>
      <c r="I55" s="31" t="str">
        <f t="shared" si="39"/>
        <v>Fejl</v>
      </c>
      <c r="J55" s="31" t="str">
        <f t="shared" si="39"/>
        <v>Fejl</v>
      </c>
      <c r="K55" s="31" t="str">
        <f t="shared" si="39"/>
        <v>Fejl</v>
      </c>
      <c r="L55" s="31" t="str">
        <f t="shared" si="39"/>
        <v>Fejl</v>
      </c>
      <c r="M55" s="31" t="str">
        <f t="shared" si="39"/>
        <v>Fejl</v>
      </c>
      <c r="N55" s="31" t="str">
        <f t="shared" si="39"/>
        <v>Fejl</v>
      </c>
      <c r="O55" s="31" t="str">
        <f t="shared" si="39"/>
        <v>Fejl</v>
      </c>
      <c r="P55" s="31" t="str">
        <f t="shared" si="39"/>
        <v>Fejl</v>
      </c>
      <c r="T55" s="33"/>
    </row>
    <row r="56" spans="3:20" x14ac:dyDescent="0.3">
      <c r="C56" s="20" t="str">
        <f t="shared" si="31"/>
        <v>Underkriterie 9</v>
      </c>
      <c r="G56" s="31" t="str">
        <f t="shared" ref="G56:P56" si="40">IF(G14="","Fejl",IF($H$2&gt;$K$2,G14*$T$10,G37*$T$10))</f>
        <v>Fejl</v>
      </c>
      <c r="H56" s="31" t="str">
        <f t="shared" si="40"/>
        <v>Fejl</v>
      </c>
      <c r="I56" s="31" t="str">
        <f t="shared" si="40"/>
        <v>Fejl</v>
      </c>
      <c r="J56" s="31" t="str">
        <f t="shared" si="40"/>
        <v>Fejl</v>
      </c>
      <c r="K56" s="31" t="str">
        <f t="shared" si="40"/>
        <v>Fejl</v>
      </c>
      <c r="L56" s="31" t="str">
        <f t="shared" si="40"/>
        <v>Fejl</v>
      </c>
      <c r="M56" s="31" t="str">
        <f t="shared" si="40"/>
        <v>Fejl</v>
      </c>
      <c r="N56" s="31" t="str">
        <f t="shared" si="40"/>
        <v>Fejl</v>
      </c>
      <c r="O56" s="31" t="str">
        <f t="shared" si="40"/>
        <v>Fejl</v>
      </c>
      <c r="P56" s="31" t="str">
        <f t="shared" si="40"/>
        <v>Fejl</v>
      </c>
      <c r="T56" s="27"/>
    </row>
    <row r="57" spans="3:20" x14ac:dyDescent="0.3">
      <c r="C57" s="20" t="str">
        <f t="shared" si="31"/>
        <v>Underkriterie 10</v>
      </c>
      <c r="G57" s="31" t="str">
        <f t="shared" ref="G57:P57" si="41">IF(G15="","Fejl",IF($H$2&gt;$K$2,G15*$T$10,G38*$T$10))</f>
        <v>Fejl</v>
      </c>
      <c r="H57" s="31" t="str">
        <f t="shared" si="41"/>
        <v>Fejl</v>
      </c>
      <c r="I57" s="31" t="str">
        <f t="shared" si="41"/>
        <v>Fejl</v>
      </c>
      <c r="J57" s="31" t="str">
        <f t="shared" si="41"/>
        <v>Fejl</v>
      </c>
      <c r="K57" s="31" t="str">
        <f t="shared" si="41"/>
        <v>Fejl</v>
      </c>
      <c r="L57" s="31" t="str">
        <f t="shared" si="41"/>
        <v>Fejl</v>
      </c>
      <c r="M57" s="31" t="str">
        <f t="shared" si="41"/>
        <v>Fejl</v>
      </c>
      <c r="N57" s="31" t="str">
        <f t="shared" si="41"/>
        <v>Fejl</v>
      </c>
      <c r="O57" s="31" t="str">
        <f t="shared" si="41"/>
        <v>Fejl</v>
      </c>
      <c r="P57" s="31" t="str">
        <f t="shared" si="41"/>
        <v>Fejl</v>
      </c>
      <c r="T57" s="26"/>
    </row>
    <row r="58" spans="3:20" x14ac:dyDescent="0.3">
      <c r="C58" s="20" t="str">
        <f t="shared" si="31"/>
        <v>Underkriterie 11</v>
      </c>
      <c r="G58" s="31" t="str">
        <f t="shared" ref="G58:P58" si="42">IF(G16="","Fejl",IF($H$2&gt;$K$2,G16*$T$10,G39*$T$10))</f>
        <v>Fejl</v>
      </c>
      <c r="H58" s="31" t="str">
        <f t="shared" si="42"/>
        <v>Fejl</v>
      </c>
      <c r="I58" s="31" t="str">
        <f t="shared" si="42"/>
        <v>Fejl</v>
      </c>
      <c r="J58" s="31" t="str">
        <f t="shared" si="42"/>
        <v>Fejl</v>
      </c>
      <c r="K58" s="31" t="str">
        <f t="shared" si="42"/>
        <v>Fejl</v>
      </c>
      <c r="L58" s="31" t="str">
        <f t="shared" si="42"/>
        <v>Fejl</v>
      </c>
      <c r="M58" s="31" t="str">
        <f t="shared" si="42"/>
        <v>Fejl</v>
      </c>
      <c r="N58" s="31" t="str">
        <f t="shared" si="42"/>
        <v>Fejl</v>
      </c>
      <c r="O58" s="31" t="str">
        <f t="shared" si="42"/>
        <v>Fejl</v>
      </c>
      <c r="P58" s="31" t="str">
        <f t="shared" si="42"/>
        <v>Fejl</v>
      </c>
      <c r="Q58" s="31"/>
      <c r="T58" s="27"/>
    </row>
    <row r="59" spans="3:20" x14ac:dyDescent="0.3">
      <c r="C59" s="20" t="str">
        <f t="shared" si="31"/>
        <v>Underkriterie 12</v>
      </c>
      <c r="G59" s="31" t="str">
        <f t="shared" ref="G59:P59" si="43">IF(G17="","Fejl",IF($H$2&gt;$K$2,G17*$T$10,G40*$T$10))</f>
        <v>Fejl</v>
      </c>
      <c r="H59" s="31" t="str">
        <f t="shared" si="43"/>
        <v>Fejl</v>
      </c>
      <c r="I59" s="31" t="str">
        <f t="shared" si="43"/>
        <v>Fejl</v>
      </c>
      <c r="J59" s="31" t="str">
        <f t="shared" si="43"/>
        <v>Fejl</v>
      </c>
      <c r="K59" s="31" t="str">
        <f t="shared" si="43"/>
        <v>Fejl</v>
      </c>
      <c r="L59" s="31" t="str">
        <f t="shared" si="43"/>
        <v>Fejl</v>
      </c>
      <c r="M59" s="31" t="str">
        <f t="shared" si="43"/>
        <v>Fejl</v>
      </c>
      <c r="N59" s="31" t="str">
        <f t="shared" si="43"/>
        <v>Fejl</v>
      </c>
      <c r="O59" s="31" t="str">
        <f t="shared" si="43"/>
        <v>Fejl</v>
      </c>
      <c r="P59" s="31" t="str">
        <f t="shared" si="43"/>
        <v>Fejl</v>
      </c>
    </row>
    <row r="60" spans="3:20" x14ac:dyDescent="0.3">
      <c r="C60" s="20" t="s">
        <v>7</v>
      </c>
      <c r="G60" s="31" t="str">
        <f t="shared" ref="G60:P60" si="44">IFERROR(G47*$E$5,"Fejl")</f>
        <v>Fejl</v>
      </c>
      <c r="H60" s="31" t="str">
        <f t="shared" si="44"/>
        <v>Fejl</v>
      </c>
      <c r="I60" s="31" t="str">
        <f t="shared" si="44"/>
        <v>Fejl</v>
      </c>
      <c r="J60" s="31" t="str">
        <f t="shared" si="44"/>
        <v>Fejl</v>
      </c>
      <c r="K60" s="31" t="str">
        <f t="shared" si="44"/>
        <v>Fejl</v>
      </c>
      <c r="L60" s="31" t="str">
        <f t="shared" si="44"/>
        <v>Fejl</v>
      </c>
      <c r="M60" s="31" t="str">
        <f t="shared" si="44"/>
        <v>Fejl</v>
      </c>
      <c r="N60" s="31" t="str">
        <f t="shared" si="44"/>
        <v>Fejl</v>
      </c>
      <c r="O60" s="31" t="str">
        <f t="shared" si="44"/>
        <v>Fejl</v>
      </c>
      <c r="P60" s="31" t="str">
        <f t="shared" si="44"/>
        <v>Fejl</v>
      </c>
    </row>
    <row r="61" spans="3:20" x14ac:dyDescent="0.3">
      <c r="C61" s="20" t="str">
        <f>C6</f>
        <v>Underkriterie 1</v>
      </c>
      <c r="G61" s="31" t="str">
        <f>IF(G48="Fejl","Fejl",G48*$E6)</f>
        <v>Fejl</v>
      </c>
      <c r="H61" s="31" t="str">
        <f t="shared" ref="H61:P61" si="45">IF(H48="Fejl","Fejl",H48*$E6)</f>
        <v>Fejl</v>
      </c>
      <c r="I61" s="31" t="str">
        <f t="shared" si="45"/>
        <v>Fejl</v>
      </c>
      <c r="J61" s="31" t="str">
        <f t="shared" si="45"/>
        <v>Fejl</v>
      </c>
      <c r="K61" s="31" t="str">
        <f t="shared" si="45"/>
        <v>Fejl</v>
      </c>
      <c r="L61" s="31" t="str">
        <f t="shared" si="45"/>
        <v>Fejl</v>
      </c>
      <c r="M61" s="31" t="str">
        <f t="shared" si="45"/>
        <v>Fejl</v>
      </c>
      <c r="N61" s="31" t="str">
        <f t="shared" si="45"/>
        <v>Fejl</v>
      </c>
      <c r="O61" s="31" t="str">
        <f t="shared" si="45"/>
        <v>Fejl</v>
      </c>
      <c r="P61" s="31" t="str">
        <f t="shared" si="45"/>
        <v>Fejl</v>
      </c>
    </row>
    <row r="62" spans="3:20" x14ac:dyDescent="0.3">
      <c r="C62" s="20" t="str">
        <f t="shared" ref="C62:C72" si="46">C7</f>
        <v>Underkriterie 2</v>
      </c>
      <c r="G62" s="31" t="str">
        <f t="shared" ref="G62:P72" si="47">IF(G49="Fejl","Fejl",G49*$E7)</f>
        <v>Fejl</v>
      </c>
      <c r="H62" s="31" t="str">
        <f t="shared" si="47"/>
        <v>Fejl</v>
      </c>
      <c r="I62" s="31" t="str">
        <f t="shared" si="47"/>
        <v>Fejl</v>
      </c>
      <c r="J62" s="31" t="str">
        <f t="shared" si="47"/>
        <v>Fejl</v>
      </c>
      <c r="K62" s="31" t="str">
        <f t="shared" si="47"/>
        <v>Fejl</v>
      </c>
      <c r="L62" s="31" t="str">
        <f t="shared" si="47"/>
        <v>Fejl</v>
      </c>
      <c r="M62" s="31" t="str">
        <f t="shared" si="47"/>
        <v>Fejl</v>
      </c>
      <c r="N62" s="31" t="str">
        <f t="shared" si="47"/>
        <v>Fejl</v>
      </c>
      <c r="O62" s="31" t="str">
        <f t="shared" si="47"/>
        <v>Fejl</v>
      </c>
      <c r="P62" s="31" t="str">
        <f t="shared" si="47"/>
        <v>Fejl</v>
      </c>
      <c r="T62" s="27"/>
    </row>
    <row r="63" spans="3:20" x14ac:dyDescent="0.3">
      <c r="C63" s="20" t="str">
        <f t="shared" si="46"/>
        <v>Underkriterie 3</v>
      </c>
      <c r="G63" s="31" t="str">
        <f>IF(G50="Fejl","Fejl",G50*$E8)</f>
        <v>Fejl</v>
      </c>
      <c r="H63" s="31" t="str">
        <f t="shared" si="47"/>
        <v>Fejl</v>
      </c>
      <c r="I63" s="31" t="str">
        <f t="shared" si="47"/>
        <v>Fejl</v>
      </c>
      <c r="J63" s="31" t="str">
        <f t="shared" si="47"/>
        <v>Fejl</v>
      </c>
      <c r="K63" s="31" t="str">
        <f t="shared" si="47"/>
        <v>Fejl</v>
      </c>
      <c r="L63" s="31" t="str">
        <f t="shared" si="47"/>
        <v>Fejl</v>
      </c>
      <c r="M63" s="31" t="str">
        <f t="shared" si="47"/>
        <v>Fejl</v>
      </c>
      <c r="N63" s="31" t="str">
        <f t="shared" si="47"/>
        <v>Fejl</v>
      </c>
      <c r="O63" s="31" t="str">
        <f t="shared" si="47"/>
        <v>Fejl</v>
      </c>
      <c r="P63" s="31" t="str">
        <f t="shared" si="47"/>
        <v>Fejl</v>
      </c>
      <c r="T63" s="29"/>
    </row>
    <row r="64" spans="3:20" x14ac:dyDescent="0.3">
      <c r="C64" s="20" t="str">
        <f t="shared" si="46"/>
        <v>Underkriterie 4</v>
      </c>
      <c r="G64" s="31" t="str">
        <f t="shared" si="47"/>
        <v>Fejl</v>
      </c>
      <c r="H64" s="31" t="str">
        <f t="shared" si="47"/>
        <v>Fejl</v>
      </c>
      <c r="I64" s="31" t="str">
        <f t="shared" si="47"/>
        <v>Fejl</v>
      </c>
      <c r="J64" s="31" t="str">
        <f t="shared" si="47"/>
        <v>Fejl</v>
      </c>
      <c r="K64" s="31" t="str">
        <f t="shared" si="47"/>
        <v>Fejl</v>
      </c>
      <c r="L64" s="31" t="str">
        <f t="shared" si="47"/>
        <v>Fejl</v>
      </c>
      <c r="M64" s="31" t="str">
        <f t="shared" si="47"/>
        <v>Fejl</v>
      </c>
      <c r="N64" s="31" t="str">
        <f t="shared" si="47"/>
        <v>Fejl</v>
      </c>
      <c r="O64" s="31" t="str">
        <f t="shared" si="47"/>
        <v>Fejl</v>
      </c>
      <c r="P64" s="31" t="str">
        <f t="shared" si="47"/>
        <v>Fejl</v>
      </c>
      <c r="Q64" s="31"/>
      <c r="T64" s="29"/>
    </row>
    <row r="65" spans="3:20" x14ac:dyDescent="0.3">
      <c r="C65" s="20" t="str">
        <f t="shared" si="46"/>
        <v>Underkriterie 5</v>
      </c>
      <c r="G65" s="31" t="str">
        <f t="shared" si="47"/>
        <v>Fejl</v>
      </c>
      <c r="H65" s="31" t="str">
        <f t="shared" si="47"/>
        <v>Fejl</v>
      </c>
      <c r="I65" s="31" t="str">
        <f t="shared" si="47"/>
        <v>Fejl</v>
      </c>
      <c r="J65" s="31" t="str">
        <f t="shared" si="47"/>
        <v>Fejl</v>
      </c>
      <c r="K65" s="31" t="str">
        <f t="shared" si="47"/>
        <v>Fejl</v>
      </c>
      <c r="L65" s="31" t="str">
        <f t="shared" si="47"/>
        <v>Fejl</v>
      </c>
      <c r="M65" s="31" t="str">
        <f t="shared" si="47"/>
        <v>Fejl</v>
      </c>
      <c r="N65" s="31" t="str">
        <f t="shared" si="47"/>
        <v>Fejl</v>
      </c>
      <c r="O65" s="31" t="str">
        <f t="shared" si="47"/>
        <v>Fejl</v>
      </c>
      <c r="P65" s="31" t="str">
        <f t="shared" si="47"/>
        <v>Fejl</v>
      </c>
      <c r="T65" s="26"/>
    </row>
    <row r="66" spans="3:20" x14ac:dyDescent="0.3">
      <c r="C66" s="20" t="str">
        <f t="shared" si="46"/>
        <v>Underkriterie 6</v>
      </c>
      <c r="G66" s="31" t="str">
        <f t="shared" ref="G66:P66" si="48">IF(G53="Fejl","Fejl",G53*$E11)</f>
        <v>Fejl</v>
      </c>
      <c r="H66" s="31" t="str">
        <f t="shared" si="48"/>
        <v>Fejl</v>
      </c>
      <c r="I66" s="31" t="str">
        <f t="shared" si="48"/>
        <v>Fejl</v>
      </c>
      <c r="J66" s="31" t="str">
        <f t="shared" si="48"/>
        <v>Fejl</v>
      </c>
      <c r="K66" s="31" t="str">
        <f t="shared" si="48"/>
        <v>Fejl</v>
      </c>
      <c r="L66" s="31" t="str">
        <f t="shared" si="48"/>
        <v>Fejl</v>
      </c>
      <c r="M66" s="31" t="str">
        <f t="shared" si="48"/>
        <v>Fejl</v>
      </c>
      <c r="N66" s="31" t="str">
        <f t="shared" si="48"/>
        <v>Fejl</v>
      </c>
      <c r="O66" s="31" t="str">
        <f t="shared" si="48"/>
        <v>Fejl</v>
      </c>
      <c r="P66" s="31" t="str">
        <f t="shared" si="48"/>
        <v>Fejl</v>
      </c>
      <c r="T66" s="34"/>
    </row>
    <row r="67" spans="3:20" x14ac:dyDescent="0.3">
      <c r="C67" s="20" t="str">
        <f t="shared" si="46"/>
        <v>Underkriterie 7</v>
      </c>
      <c r="G67" s="31" t="str">
        <f t="shared" si="47"/>
        <v>Fejl</v>
      </c>
      <c r="H67" s="31" t="str">
        <f t="shared" si="47"/>
        <v>Fejl</v>
      </c>
      <c r="I67" s="31" t="str">
        <f t="shared" si="47"/>
        <v>Fejl</v>
      </c>
      <c r="J67" s="31" t="str">
        <f t="shared" si="47"/>
        <v>Fejl</v>
      </c>
      <c r="K67" s="31" t="str">
        <f t="shared" si="47"/>
        <v>Fejl</v>
      </c>
      <c r="L67" s="31" t="str">
        <f t="shared" si="47"/>
        <v>Fejl</v>
      </c>
      <c r="M67" s="31" t="str">
        <f t="shared" si="47"/>
        <v>Fejl</v>
      </c>
      <c r="N67" s="31" t="str">
        <f t="shared" si="47"/>
        <v>Fejl</v>
      </c>
      <c r="O67" s="31" t="str">
        <f t="shared" si="47"/>
        <v>Fejl</v>
      </c>
      <c r="P67" s="31" t="str">
        <f t="shared" si="47"/>
        <v>Fejl</v>
      </c>
    </row>
    <row r="68" spans="3:20" x14ac:dyDescent="0.3">
      <c r="C68" s="20" t="str">
        <f t="shared" si="46"/>
        <v>Underkriterie 8</v>
      </c>
      <c r="G68" s="31" t="str">
        <f t="shared" si="47"/>
        <v>Fejl</v>
      </c>
      <c r="H68" s="31" t="str">
        <f t="shared" si="47"/>
        <v>Fejl</v>
      </c>
      <c r="I68" s="31" t="str">
        <f t="shared" si="47"/>
        <v>Fejl</v>
      </c>
      <c r="J68" s="31" t="str">
        <f t="shared" si="47"/>
        <v>Fejl</v>
      </c>
      <c r="K68" s="31" t="str">
        <f t="shared" si="47"/>
        <v>Fejl</v>
      </c>
      <c r="L68" s="31" t="str">
        <f t="shared" si="47"/>
        <v>Fejl</v>
      </c>
      <c r="M68" s="31" t="str">
        <f t="shared" si="47"/>
        <v>Fejl</v>
      </c>
      <c r="N68" s="31" t="str">
        <f t="shared" si="47"/>
        <v>Fejl</v>
      </c>
      <c r="O68" s="31" t="str">
        <f t="shared" si="47"/>
        <v>Fejl</v>
      </c>
      <c r="P68" s="31" t="str">
        <f t="shared" si="47"/>
        <v>Fejl</v>
      </c>
      <c r="T68" s="21"/>
    </row>
    <row r="69" spans="3:20" x14ac:dyDescent="0.3">
      <c r="C69" s="20" t="str">
        <f t="shared" si="46"/>
        <v>Underkriterie 9</v>
      </c>
      <c r="G69" s="31" t="str">
        <f t="shared" ref="G69:P69" si="49">IF(G56="Fejl","Fejl",G56*$E14)</f>
        <v>Fejl</v>
      </c>
      <c r="H69" s="31" t="str">
        <f t="shared" si="49"/>
        <v>Fejl</v>
      </c>
      <c r="I69" s="31" t="str">
        <f t="shared" si="49"/>
        <v>Fejl</v>
      </c>
      <c r="J69" s="31" t="str">
        <f t="shared" si="49"/>
        <v>Fejl</v>
      </c>
      <c r="K69" s="31" t="str">
        <f t="shared" si="49"/>
        <v>Fejl</v>
      </c>
      <c r="L69" s="31" t="str">
        <f t="shared" si="49"/>
        <v>Fejl</v>
      </c>
      <c r="M69" s="31" t="str">
        <f t="shared" si="49"/>
        <v>Fejl</v>
      </c>
      <c r="N69" s="31" t="str">
        <f t="shared" si="49"/>
        <v>Fejl</v>
      </c>
      <c r="O69" s="31" t="str">
        <f t="shared" si="49"/>
        <v>Fejl</v>
      </c>
      <c r="P69" s="31" t="str">
        <f t="shared" si="49"/>
        <v>Fejl</v>
      </c>
      <c r="T69" s="35"/>
    </row>
    <row r="70" spans="3:20" x14ac:dyDescent="0.3">
      <c r="C70" s="20" t="str">
        <f t="shared" si="46"/>
        <v>Underkriterie 10</v>
      </c>
      <c r="G70" s="31" t="str">
        <f t="shared" si="47"/>
        <v>Fejl</v>
      </c>
      <c r="H70" s="31" t="str">
        <f t="shared" si="47"/>
        <v>Fejl</v>
      </c>
      <c r="I70" s="31" t="str">
        <f t="shared" si="47"/>
        <v>Fejl</v>
      </c>
      <c r="J70" s="31" t="str">
        <f t="shared" si="47"/>
        <v>Fejl</v>
      </c>
      <c r="K70" s="31" t="str">
        <f t="shared" si="47"/>
        <v>Fejl</v>
      </c>
      <c r="L70" s="31" t="str">
        <f t="shared" si="47"/>
        <v>Fejl</v>
      </c>
      <c r="M70" s="31" t="str">
        <f t="shared" si="47"/>
        <v>Fejl</v>
      </c>
      <c r="N70" s="31" t="str">
        <f t="shared" si="47"/>
        <v>Fejl</v>
      </c>
      <c r="O70" s="31" t="str">
        <f t="shared" si="47"/>
        <v>Fejl</v>
      </c>
      <c r="P70" s="31" t="str">
        <f t="shared" si="47"/>
        <v>Fejl</v>
      </c>
      <c r="T70" s="35"/>
    </row>
    <row r="71" spans="3:20" x14ac:dyDescent="0.3">
      <c r="C71" s="20" t="str">
        <f t="shared" si="46"/>
        <v>Underkriterie 11</v>
      </c>
      <c r="G71" s="31" t="str">
        <f t="shared" si="47"/>
        <v>Fejl</v>
      </c>
      <c r="H71" s="31" t="str">
        <f t="shared" si="47"/>
        <v>Fejl</v>
      </c>
      <c r="I71" s="31" t="str">
        <f t="shared" si="47"/>
        <v>Fejl</v>
      </c>
      <c r="J71" s="31" t="str">
        <f t="shared" si="47"/>
        <v>Fejl</v>
      </c>
      <c r="K71" s="31" t="str">
        <f t="shared" si="47"/>
        <v>Fejl</v>
      </c>
      <c r="L71" s="31" t="str">
        <f t="shared" si="47"/>
        <v>Fejl</v>
      </c>
      <c r="M71" s="31" t="str">
        <f t="shared" si="47"/>
        <v>Fejl</v>
      </c>
      <c r="N71" s="31" t="str">
        <f t="shared" si="47"/>
        <v>Fejl</v>
      </c>
      <c r="O71" s="31" t="str">
        <f t="shared" si="47"/>
        <v>Fejl</v>
      </c>
      <c r="P71" s="31" t="str">
        <f t="shared" si="47"/>
        <v>Fejl</v>
      </c>
      <c r="T71" s="36"/>
    </row>
    <row r="72" spans="3:20" x14ac:dyDescent="0.3">
      <c r="C72" s="20" t="str">
        <f t="shared" si="46"/>
        <v>Underkriterie 12</v>
      </c>
      <c r="G72" s="31" t="str">
        <f t="shared" si="47"/>
        <v>Fejl</v>
      </c>
      <c r="H72" s="31" t="str">
        <f t="shared" si="47"/>
        <v>Fejl</v>
      </c>
      <c r="I72" s="31" t="str">
        <f t="shared" si="47"/>
        <v>Fejl</v>
      </c>
      <c r="J72" s="31" t="str">
        <f t="shared" si="47"/>
        <v>Fejl</v>
      </c>
      <c r="K72" s="31" t="str">
        <f t="shared" si="47"/>
        <v>Fejl</v>
      </c>
      <c r="L72" s="31" t="str">
        <f t="shared" si="47"/>
        <v>Fejl</v>
      </c>
      <c r="M72" s="31" t="str">
        <f t="shared" si="47"/>
        <v>Fejl</v>
      </c>
      <c r="N72" s="31" t="str">
        <f t="shared" si="47"/>
        <v>Fejl</v>
      </c>
      <c r="O72" s="31" t="str">
        <f t="shared" si="47"/>
        <v>Fejl</v>
      </c>
      <c r="P72" s="31" t="str">
        <f t="shared" si="47"/>
        <v>Fejl</v>
      </c>
      <c r="Q72" s="31"/>
      <c r="T72" s="35"/>
    </row>
    <row r="73" spans="3:20" x14ac:dyDescent="0.3">
      <c r="C73" s="20" t="s">
        <v>3</v>
      </c>
      <c r="G73" s="31">
        <f t="shared" ref="G73:P73" si="50">SUM(G60:G72)</f>
        <v>0</v>
      </c>
      <c r="H73" s="31">
        <f t="shared" si="50"/>
        <v>0</v>
      </c>
      <c r="I73" s="31">
        <f t="shared" si="50"/>
        <v>0</v>
      </c>
      <c r="J73" s="31">
        <f t="shared" si="50"/>
        <v>0</v>
      </c>
      <c r="K73" s="31">
        <f t="shared" si="50"/>
        <v>0</v>
      </c>
      <c r="L73" s="31">
        <f t="shared" si="50"/>
        <v>0</v>
      </c>
      <c r="M73" s="31">
        <f t="shared" si="50"/>
        <v>0</v>
      </c>
      <c r="N73" s="31">
        <f t="shared" si="50"/>
        <v>0</v>
      </c>
      <c r="O73" s="31">
        <f t="shared" si="50"/>
        <v>0</v>
      </c>
      <c r="P73" s="31">
        <f t="shared" si="50"/>
        <v>0</v>
      </c>
    </row>
    <row r="74" spans="3:20" x14ac:dyDescent="0.3">
      <c r="T74" s="29"/>
    </row>
    <row r="75" spans="3:20" x14ac:dyDescent="0.3">
      <c r="C75" s="21" t="s">
        <v>14</v>
      </c>
      <c r="D75" s="21" t="s">
        <v>60</v>
      </c>
      <c r="G75" s="28" t="s">
        <v>0</v>
      </c>
      <c r="H75" s="28" t="s">
        <v>1</v>
      </c>
      <c r="I75" s="28" t="s">
        <v>2</v>
      </c>
      <c r="J75" s="28" t="s">
        <v>4</v>
      </c>
      <c r="K75" s="28" t="s">
        <v>5</v>
      </c>
      <c r="L75" s="28" t="s">
        <v>43</v>
      </c>
      <c r="M75" s="28" t="s">
        <v>44</v>
      </c>
      <c r="N75" s="28" t="s">
        <v>45</v>
      </c>
      <c r="O75" s="28" t="s">
        <v>46</v>
      </c>
      <c r="P75" s="28" t="s">
        <v>47</v>
      </c>
    </row>
    <row r="76" spans="3:20" x14ac:dyDescent="0.3">
      <c r="C76" s="20" t="s">
        <v>7</v>
      </c>
      <c r="G76" s="31" t="str">
        <f t="shared" ref="G76:P76" si="51">IF(ISBLANK(G5),"Fejl",G5)</f>
        <v>Fejl</v>
      </c>
      <c r="H76" s="31" t="str">
        <f t="shared" si="51"/>
        <v>Fejl</v>
      </c>
      <c r="I76" s="31" t="str">
        <f t="shared" si="51"/>
        <v>Fejl</v>
      </c>
      <c r="J76" s="31" t="str">
        <f t="shared" si="51"/>
        <v>Fejl</v>
      </c>
      <c r="K76" s="31" t="str">
        <f t="shared" si="51"/>
        <v>Fejl</v>
      </c>
      <c r="L76" s="31" t="str">
        <f t="shared" si="51"/>
        <v>Fejl</v>
      </c>
      <c r="M76" s="31" t="str">
        <f t="shared" si="51"/>
        <v>Fejl</v>
      </c>
      <c r="N76" s="31" t="str">
        <f t="shared" si="51"/>
        <v>Fejl</v>
      </c>
      <c r="O76" s="31" t="str">
        <f t="shared" si="51"/>
        <v>Fejl</v>
      </c>
      <c r="P76" s="31" t="str">
        <f t="shared" si="51"/>
        <v>Fejl</v>
      </c>
      <c r="R76" s="20"/>
    </row>
    <row r="77" spans="3:20" x14ac:dyDescent="0.3">
      <c r="C77" s="20" t="str">
        <f>C6</f>
        <v>Underkriterie 1</v>
      </c>
      <c r="G77" s="31" t="str">
        <f>IF(G6="","Fejl",IF($H$2&gt;$K$2,G6*$T$12,G29*$T$12))</f>
        <v>Fejl</v>
      </c>
      <c r="H77" s="31" t="str">
        <f t="shared" ref="H77:P77" si="52">IF(H6="","Fejl",IF($H$2&gt;$K$2,H6*$T$12,H29*$T$12))</f>
        <v>Fejl</v>
      </c>
      <c r="I77" s="31" t="str">
        <f t="shared" si="52"/>
        <v>Fejl</v>
      </c>
      <c r="J77" s="31" t="str">
        <f t="shared" si="52"/>
        <v>Fejl</v>
      </c>
      <c r="K77" s="31" t="str">
        <f t="shared" si="52"/>
        <v>Fejl</v>
      </c>
      <c r="L77" s="31" t="str">
        <f t="shared" si="52"/>
        <v>Fejl</v>
      </c>
      <c r="M77" s="31" t="str">
        <f t="shared" si="52"/>
        <v>Fejl</v>
      </c>
      <c r="N77" s="31" t="str">
        <f t="shared" si="52"/>
        <v>Fejl</v>
      </c>
      <c r="O77" s="31" t="str">
        <f t="shared" si="52"/>
        <v>Fejl</v>
      </c>
      <c r="P77" s="31" t="str">
        <f t="shared" si="52"/>
        <v>Fejl</v>
      </c>
      <c r="R77" s="20"/>
    </row>
    <row r="78" spans="3:20" x14ac:dyDescent="0.3">
      <c r="C78" s="20" t="str">
        <f t="shared" ref="C78:C88" si="53">C7</f>
        <v>Underkriterie 2</v>
      </c>
      <c r="G78" s="31" t="str">
        <f t="shared" ref="G78:P78" si="54">IF(G7="","Fejl",IF($H$2&gt;$K$2,G7*$T$12,G30*$T$12))</f>
        <v>Fejl</v>
      </c>
      <c r="H78" s="31" t="str">
        <f t="shared" si="54"/>
        <v>Fejl</v>
      </c>
      <c r="I78" s="31" t="str">
        <f t="shared" si="54"/>
        <v>Fejl</v>
      </c>
      <c r="J78" s="31" t="str">
        <f t="shared" si="54"/>
        <v>Fejl</v>
      </c>
      <c r="K78" s="31" t="str">
        <f t="shared" si="54"/>
        <v>Fejl</v>
      </c>
      <c r="L78" s="31" t="str">
        <f t="shared" si="54"/>
        <v>Fejl</v>
      </c>
      <c r="M78" s="31" t="str">
        <f t="shared" si="54"/>
        <v>Fejl</v>
      </c>
      <c r="N78" s="31" t="str">
        <f t="shared" si="54"/>
        <v>Fejl</v>
      </c>
      <c r="O78" s="31" t="str">
        <f t="shared" si="54"/>
        <v>Fejl</v>
      </c>
      <c r="P78" s="31" t="str">
        <f t="shared" si="54"/>
        <v>Fejl</v>
      </c>
      <c r="R78" s="20"/>
    </row>
    <row r="79" spans="3:20" x14ac:dyDescent="0.3">
      <c r="C79" s="20" t="str">
        <f t="shared" si="53"/>
        <v>Underkriterie 3</v>
      </c>
      <c r="G79" s="31" t="str">
        <f t="shared" ref="G79:P79" si="55">IF(G8="","Fejl",IF($H$2&gt;$K$2,G8*$T$12,G31*$T$12))</f>
        <v>Fejl</v>
      </c>
      <c r="H79" s="31" t="str">
        <f t="shared" si="55"/>
        <v>Fejl</v>
      </c>
      <c r="I79" s="31" t="str">
        <f t="shared" si="55"/>
        <v>Fejl</v>
      </c>
      <c r="J79" s="31" t="str">
        <f t="shared" si="55"/>
        <v>Fejl</v>
      </c>
      <c r="K79" s="31" t="str">
        <f t="shared" si="55"/>
        <v>Fejl</v>
      </c>
      <c r="L79" s="31" t="str">
        <f t="shared" si="55"/>
        <v>Fejl</v>
      </c>
      <c r="M79" s="31" t="str">
        <f t="shared" si="55"/>
        <v>Fejl</v>
      </c>
      <c r="N79" s="31" t="str">
        <f t="shared" si="55"/>
        <v>Fejl</v>
      </c>
      <c r="O79" s="31" t="str">
        <f t="shared" si="55"/>
        <v>Fejl</v>
      </c>
      <c r="P79" s="31" t="str">
        <f t="shared" si="55"/>
        <v>Fejl</v>
      </c>
      <c r="R79" s="20"/>
    </row>
    <row r="80" spans="3:20" x14ac:dyDescent="0.3">
      <c r="C80" s="20" t="str">
        <f t="shared" si="53"/>
        <v>Underkriterie 4</v>
      </c>
      <c r="G80" s="31" t="str">
        <f t="shared" ref="G80:P80" si="56">IF(G9="","Fejl",IF($H$2&gt;$K$2,G9*$T$12,G32*$T$12))</f>
        <v>Fejl</v>
      </c>
      <c r="H80" s="31" t="str">
        <f t="shared" si="56"/>
        <v>Fejl</v>
      </c>
      <c r="I80" s="31" t="str">
        <f t="shared" si="56"/>
        <v>Fejl</v>
      </c>
      <c r="J80" s="31" t="str">
        <f t="shared" si="56"/>
        <v>Fejl</v>
      </c>
      <c r="K80" s="31" t="str">
        <f t="shared" si="56"/>
        <v>Fejl</v>
      </c>
      <c r="L80" s="31" t="str">
        <f t="shared" si="56"/>
        <v>Fejl</v>
      </c>
      <c r="M80" s="31" t="str">
        <f t="shared" si="56"/>
        <v>Fejl</v>
      </c>
      <c r="N80" s="31" t="str">
        <f t="shared" si="56"/>
        <v>Fejl</v>
      </c>
      <c r="O80" s="31" t="str">
        <f t="shared" si="56"/>
        <v>Fejl</v>
      </c>
      <c r="P80" s="31" t="str">
        <f t="shared" si="56"/>
        <v>Fejl</v>
      </c>
      <c r="R80" s="20"/>
    </row>
    <row r="81" spans="3:20" x14ac:dyDescent="0.3">
      <c r="C81" s="20" t="str">
        <f t="shared" si="53"/>
        <v>Underkriterie 5</v>
      </c>
      <c r="G81" s="31" t="str">
        <f t="shared" ref="G81:P81" si="57">IF(G10="","Fejl",IF($H$2&gt;$K$2,G10*$T$12,G33*$T$12))</f>
        <v>Fejl</v>
      </c>
      <c r="H81" s="31" t="str">
        <f t="shared" si="57"/>
        <v>Fejl</v>
      </c>
      <c r="I81" s="31" t="str">
        <f t="shared" si="57"/>
        <v>Fejl</v>
      </c>
      <c r="J81" s="31" t="str">
        <f t="shared" si="57"/>
        <v>Fejl</v>
      </c>
      <c r="K81" s="31" t="str">
        <f t="shared" si="57"/>
        <v>Fejl</v>
      </c>
      <c r="L81" s="31" t="str">
        <f t="shared" si="57"/>
        <v>Fejl</v>
      </c>
      <c r="M81" s="31" t="str">
        <f t="shared" si="57"/>
        <v>Fejl</v>
      </c>
      <c r="N81" s="31" t="str">
        <f t="shared" si="57"/>
        <v>Fejl</v>
      </c>
      <c r="O81" s="31" t="str">
        <f t="shared" si="57"/>
        <v>Fejl</v>
      </c>
      <c r="P81" s="31" t="str">
        <f t="shared" si="57"/>
        <v>Fejl</v>
      </c>
      <c r="R81" s="20"/>
      <c r="T81" s="29"/>
    </row>
    <row r="82" spans="3:20" x14ac:dyDescent="0.3">
      <c r="C82" s="20" t="str">
        <f t="shared" si="53"/>
        <v>Underkriterie 6</v>
      </c>
      <c r="G82" s="31" t="str">
        <f t="shared" ref="G82:P82" si="58">IF(G11="","Fejl",IF($H$2&gt;$K$2,G11*$T$12,G34*$T$12))</f>
        <v>Fejl</v>
      </c>
      <c r="H82" s="31" t="str">
        <f t="shared" si="58"/>
        <v>Fejl</v>
      </c>
      <c r="I82" s="31" t="str">
        <f t="shared" si="58"/>
        <v>Fejl</v>
      </c>
      <c r="J82" s="31" t="str">
        <f t="shared" si="58"/>
        <v>Fejl</v>
      </c>
      <c r="K82" s="31" t="str">
        <f t="shared" si="58"/>
        <v>Fejl</v>
      </c>
      <c r="L82" s="31" t="str">
        <f t="shared" si="58"/>
        <v>Fejl</v>
      </c>
      <c r="M82" s="31" t="str">
        <f t="shared" si="58"/>
        <v>Fejl</v>
      </c>
      <c r="N82" s="31" t="str">
        <f t="shared" si="58"/>
        <v>Fejl</v>
      </c>
      <c r="O82" s="31" t="str">
        <f t="shared" si="58"/>
        <v>Fejl</v>
      </c>
      <c r="P82" s="31" t="str">
        <f t="shared" si="58"/>
        <v>Fejl</v>
      </c>
      <c r="R82" s="20"/>
      <c r="T82" s="29"/>
    </row>
    <row r="83" spans="3:20" x14ac:dyDescent="0.3">
      <c r="C83" s="20" t="str">
        <f t="shared" si="53"/>
        <v>Underkriterie 7</v>
      </c>
      <c r="G83" s="31" t="str">
        <f t="shared" ref="G83:P83" si="59">IF(G12="","Fejl",IF($H$2&gt;$K$2,G12*$T$12,G35*$T$12))</f>
        <v>Fejl</v>
      </c>
      <c r="H83" s="31" t="str">
        <f t="shared" si="59"/>
        <v>Fejl</v>
      </c>
      <c r="I83" s="31" t="str">
        <f t="shared" si="59"/>
        <v>Fejl</v>
      </c>
      <c r="J83" s="31" t="str">
        <f t="shared" si="59"/>
        <v>Fejl</v>
      </c>
      <c r="K83" s="31" t="str">
        <f t="shared" si="59"/>
        <v>Fejl</v>
      </c>
      <c r="L83" s="31" t="str">
        <f t="shared" si="59"/>
        <v>Fejl</v>
      </c>
      <c r="M83" s="31" t="str">
        <f t="shared" si="59"/>
        <v>Fejl</v>
      </c>
      <c r="N83" s="31" t="str">
        <f t="shared" si="59"/>
        <v>Fejl</v>
      </c>
      <c r="O83" s="31" t="str">
        <f t="shared" si="59"/>
        <v>Fejl</v>
      </c>
      <c r="P83" s="31" t="str">
        <f t="shared" si="59"/>
        <v>Fejl</v>
      </c>
      <c r="R83" s="20"/>
      <c r="T83" s="29"/>
    </row>
    <row r="84" spans="3:20" x14ac:dyDescent="0.3">
      <c r="C84" s="20" t="str">
        <f t="shared" si="53"/>
        <v>Underkriterie 8</v>
      </c>
      <c r="G84" s="31" t="str">
        <f t="shared" ref="G84:P84" si="60">IF(G13="","Fejl",IF($H$2&gt;$K$2,G13*$T$12,G36*$T$12))</f>
        <v>Fejl</v>
      </c>
      <c r="H84" s="31" t="str">
        <f t="shared" si="60"/>
        <v>Fejl</v>
      </c>
      <c r="I84" s="31" t="str">
        <f t="shared" si="60"/>
        <v>Fejl</v>
      </c>
      <c r="J84" s="31" t="str">
        <f t="shared" si="60"/>
        <v>Fejl</v>
      </c>
      <c r="K84" s="31" t="str">
        <f t="shared" si="60"/>
        <v>Fejl</v>
      </c>
      <c r="L84" s="31" t="str">
        <f t="shared" si="60"/>
        <v>Fejl</v>
      </c>
      <c r="M84" s="31" t="str">
        <f t="shared" si="60"/>
        <v>Fejl</v>
      </c>
      <c r="N84" s="31" t="str">
        <f t="shared" si="60"/>
        <v>Fejl</v>
      </c>
      <c r="O84" s="31" t="str">
        <f t="shared" si="60"/>
        <v>Fejl</v>
      </c>
      <c r="P84" s="31" t="str">
        <f t="shared" si="60"/>
        <v>Fejl</v>
      </c>
      <c r="R84" s="20"/>
      <c r="T84" s="29"/>
    </row>
    <row r="85" spans="3:20" x14ac:dyDescent="0.3">
      <c r="C85" s="20" t="str">
        <f t="shared" si="53"/>
        <v>Underkriterie 9</v>
      </c>
      <c r="G85" s="31" t="str">
        <f t="shared" ref="G85:P85" si="61">IF(G14="","Fejl",IF($H$2&gt;$K$2,G14*$T$12,G37*$T$12))</f>
        <v>Fejl</v>
      </c>
      <c r="H85" s="31" t="str">
        <f t="shared" si="61"/>
        <v>Fejl</v>
      </c>
      <c r="I85" s="31" t="str">
        <f t="shared" si="61"/>
        <v>Fejl</v>
      </c>
      <c r="J85" s="31" t="str">
        <f t="shared" si="61"/>
        <v>Fejl</v>
      </c>
      <c r="K85" s="31" t="str">
        <f t="shared" si="61"/>
        <v>Fejl</v>
      </c>
      <c r="L85" s="31" t="str">
        <f t="shared" si="61"/>
        <v>Fejl</v>
      </c>
      <c r="M85" s="31" t="str">
        <f t="shared" si="61"/>
        <v>Fejl</v>
      </c>
      <c r="N85" s="31" t="str">
        <f t="shared" si="61"/>
        <v>Fejl</v>
      </c>
      <c r="O85" s="31" t="str">
        <f t="shared" si="61"/>
        <v>Fejl</v>
      </c>
      <c r="P85" s="31" t="str">
        <f t="shared" si="61"/>
        <v>Fejl</v>
      </c>
      <c r="R85" s="20"/>
      <c r="T85" s="29"/>
    </row>
    <row r="86" spans="3:20" x14ac:dyDescent="0.3">
      <c r="C86" s="20" t="str">
        <f t="shared" si="53"/>
        <v>Underkriterie 10</v>
      </c>
      <c r="G86" s="31" t="str">
        <f t="shared" ref="G86:P86" si="62">IF(G15="","Fejl",IF($H$2&gt;$K$2,G15*$T$12,G38*$T$12))</f>
        <v>Fejl</v>
      </c>
      <c r="H86" s="31" t="str">
        <f t="shared" si="62"/>
        <v>Fejl</v>
      </c>
      <c r="I86" s="31" t="str">
        <f t="shared" si="62"/>
        <v>Fejl</v>
      </c>
      <c r="J86" s="31" t="str">
        <f t="shared" si="62"/>
        <v>Fejl</v>
      </c>
      <c r="K86" s="31" t="str">
        <f t="shared" si="62"/>
        <v>Fejl</v>
      </c>
      <c r="L86" s="31" t="str">
        <f t="shared" si="62"/>
        <v>Fejl</v>
      </c>
      <c r="M86" s="31" t="str">
        <f t="shared" si="62"/>
        <v>Fejl</v>
      </c>
      <c r="N86" s="31" t="str">
        <f t="shared" si="62"/>
        <v>Fejl</v>
      </c>
      <c r="O86" s="31" t="str">
        <f t="shared" si="62"/>
        <v>Fejl</v>
      </c>
      <c r="P86" s="31" t="str">
        <f t="shared" si="62"/>
        <v>Fejl</v>
      </c>
      <c r="R86" s="20"/>
      <c r="T86" s="29"/>
    </row>
    <row r="87" spans="3:20" x14ac:dyDescent="0.3">
      <c r="C87" s="20" t="str">
        <f t="shared" si="53"/>
        <v>Underkriterie 11</v>
      </c>
      <c r="G87" s="31" t="str">
        <f t="shared" ref="G87:P88" si="63">IF(G16="","Fejl",IF($H$2&gt;$K$2,G16*$T$12,G39*$T$12))</f>
        <v>Fejl</v>
      </c>
      <c r="H87" s="31" t="str">
        <f t="shared" si="63"/>
        <v>Fejl</v>
      </c>
      <c r="I87" s="31" t="str">
        <f t="shared" si="63"/>
        <v>Fejl</v>
      </c>
      <c r="J87" s="31" t="str">
        <f t="shared" si="63"/>
        <v>Fejl</v>
      </c>
      <c r="K87" s="31" t="str">
        <f t="shared" si="63"/>
        <v>Fejl</v>
      </c>
      <c r="L87" s="31" t="str">
        <f t="shared" si="63"/>
        <v>Fejl</v>
      </c>
      <c r="M87" s="31" t="str">
        <f t="shared" si="63"/>
        <v>Fejl</v>
      </c>
      <c r="N87" s="31" t="str">
        <f t="shared" si="63"/>
        <v>Fejl</v>
      </c>
      <c r="O87" s="31" t="str">
        <f t="shared" si="63"/>
        <v>Fejl</v>
      </c>
      <c r="P87" s="31" t="str">
        <f t="shared" si="63"/>
        <v>Fejl</v>
      </c>
      <c r="R87" s="20"/>
      <c r="T87" s="29"/>
    </row>
    <row r="88" spans="3:20" x14ac:dyDescent="0.3">
      <c r="C88" s="20" t="str">
        <f t="shared" si="53"/>
        <v>Underkriterie 12</v>
      </c>
      <c r="G88" s="31" t="str">
        <f>IF(G17="","Fejl",IF($H$2&gt;$K$2,G17*$T$12,G40*$T$12))</f>
        <v>Fejl</v>
      </c>
      <c r="H88" s="31" t="str">
        <f t="shared" si="63"/>
        <v>Fejl</v>
      </c>
      <c r="I88" s="31" t="str">
        <f t="shared" si="63"/>
        <v>Fejl</v>
      </c>
      <c r="J88" s="31" t="str">
        <f t="shared" si="63"/>
        <v>Fejl</v>
      </c>
      <c r="K88" s="31" t="str">
        <f t="shared" si="63"/>
        <v>Fejl</v>
      </c>
      <c r="L88" s="31" t="str">
        <f t="shared" si="63"/>
        <v>Fejl</v>
      </c>
      <c r="M88" s="31" t="str">
        <f t="shared" si="63"/>
        <v>Fejl</v>
      </c>
      <c r="N88" s="31" t="str">
        <f t="shared" si="63"/>
        <v>Fejl</v>
      </c>
      <c r="O88" s="31" t="str">
        <f t="shared" si="63"/>
        <v>Fejl</v>
      </c>
      <c r="P88" s="31" t="str">
        <f t="shared" si="63"/>
        <v>Fejl</v>
      </c>
      <c r="R88" s="20"/>
      <c r="T88" s="29"/>
    </row>
    <row r="89" spans="3:20" x14ac:dyDescent="0.3">
      <c r="C89" s="20" t="s">
        <v>7</v>
      </c>
      <c r="G89" s="31" t="str">
        <f>IFERROR(G76*$E$5,"Fejl")</f>
        <v>Fejl</v>
      </c>
      <c r="H89" s="31" t="str">
        <f t="shared" ref="H89:P89" si="64">IFERROR(H76*$E$5,"Fejl")</f>
        <v>Fejl</v>
      </c>
      <c r="I89" s="31" t="str">
        <f t="shared" si="64"/>
        <v>Fejl</v>
      </c>
      <c r="J89" s="31" t="str">
        <f t="shared" si="64"/>
        <v>Fejl</v>
      </c>
      <c r="K89" s="31" t="str">
        <f t="shared" si="64"/>
        <v>Fejl</v>
      </c>
      <c r="L89" s="31" t="str">
        <f>IFERROR(L76*$E$5,"Fejl")</f>
        <v>Fejl</v>
      </c>
      <c r="M89" s="31" t="str">
        <f t="shared" si="64"/>
        <v>Fejl</v>
      </c>
      <c r="N89" s="31" t="str">
        <f t="shared" si="64"/>
        <v>Fejl</v>
      </c>
      <c r="O89" s="31" t="str">
        <f t="shared" si="64"/>
        <v>Fejl</v>
      </c>
      <c r="P89" s="31" t="str">
        <f t="shared" si="64"/>
        <v>Fejl</v>
      </c>
      <c r="R89" s="20"/>
      <c r="S89" s="37"/>
      <c r="T89" s="29"/>
    </row>
    <row r="90" spans="3:20" x14ac:dyDescent="0.3">
      <c r="C90" s="20" t="str">
        <f>C6</f>
        <v>Underkriterie 1</v>
      </c>
      <c r="G90" s="31" t="str">
        <f>IF(G77="Fejl","Fejl",G77*$E29)</f>
        <v>Fejl</v>
      </c>
      <c r="H90" s="31" t="str">
        <f t="shared" ref="H90:P90" si="65">IF(H77="Fejl","Fejl",H77*$E$29)</f>
        <v>Fejl</v>
      </c>
      <c r="I90" s="31" t="str">
        <f t="shared" si="65"/>
        <v>Fejl</v>
      </c>
      <c r="J90" s="31" t="str">
        <f t="shared" si="65"/>
        <v>Fejl</v>
      </c>
      <c r="K90" s="31" t="str">
        <f t="shared" si="65"/>
        <v>Fejl</v>
      </c>
      <c r="L90" s="31" t="str">
        <f t="shared" si="65"/>
        <v>Fejl</v>
      </c>
      <c r="M90" s="31" t="str">
        <f t="shared" si="65"/>
        <v>Fejl</v>
      </c>
      <c r="N90" s="31" t="str">
        <f t="shared" si="65"/>
        <v>Fejl</v>
      </c>
      <c r="O90" s="31" t="str">
        <f t="shared" si="65"/>
        <v>Fejl</v>
      </c>
      <c r="P90" s="31" t="str">
        <f t="shared" si="65"/>
        <v>Fejl</v>
      </c>
      <c r="R90" s="20"/>
      <c r="S90" s="37"/>
      <c r="T90" s="29"/>
    </row>
    <row r="91" spans="3:20" x14ac:dyDescent="0.3">
      <c r="C91" s="20" t="str">
        <f t="shared" ref="C91:C101" si="66">C7</f>
        <v>Underkriterie 2</v>
      </c>
      <c r="G91" s="31" t="str">
        <f>IF(G78="Fejl","Fejl",G78*$E$30)</f>
        <v>Fejl</v>
      </c>
      <c r="H91" s="31" t="str">
        <f t="shared" ref="H91:P91" si="67">IF(H78="Fejl","Fejl",H78*$E$30)</f>
        <v>Fejl</v>
      </c>
      <c r="I91" s="31" t="str">
        <f t="shared" si="67"/>
        <v>Fejl</v>
      </c>
      <c r="J91" s="31" t="str">
        <f t="shared" si="67"/>
        <v>Fejl</v>
      </c>
      <c r="K91" s="31" t="str">
        <f t="shared" si="67"/>
        <v>Fejl</v>
      </c>
      <c r="L91" s="31" t="str">
        <f t="shared" si="67"/>
        <v>Fejl</v>
      </c>
      <c r="M91" s="31" t="str">
        <f t="shared" si="67"/>
        <v>Fejl</v>
      </c>
      <c r="N91" s="31" t="str">
        <f t="shared" si="67"/>
        <v>Fejl</v>
      </c>
      <c r="O91" s="31" t="str">
        <f t="shared" si="67"/>
        <v>Fejl</v>
      </c>
      <c r="P91" s="31" t="str">
        <f t="shared" si="67"/>
        <v>Fejl</v>
      </c>
      <c r="R91" s="20"/>
      <c r="S91" s="37"/>
      <c r="T91" s="29"/>
    </row>
    <row r="92" spans="3:20" x14ac:dyDescent="0.3">
      <c r="C92" s="20" t="str">
        <f t="shared" si="66"/>
        <v>Underkriterie 3</v>
      </c>
      <c r="G92" s="31" t="str">
        <f>IF(G79="Fejl","Fejl",G79*$E$31)</f>
        <v>Fejl</v>
      </c>
      <c r="H92" s="31" t="str">
        <f t="shared" ref="H92:P92" si="68">IF(H79="Fejl","Fejl",H79*$E$31)</f>
        <v>Fejl</v>
      </c>
      <c r="I92" s="31" t="str">
        <f t="shared" si="68"/>
        <v>Fejl</v>
      </c>
      <c r="J92" s="31" t="str">
        <f t="shared" si="68"/>
        <v>Fejl</v>
      </c>
      <c r="K92" s="31" t="str">
        <f t="shared" si="68"/>
        <v>Fejl</v>
      </c>
      <c r="L92" s="31" t="str">
        <f t="shared" si="68"/>
        <v>Fejl</v>
      </c>
      <c r="M92" s="31" t="str">
        <f t="shared" si="68"/>
        <v>Fejl</v>
      </c>
      <c r="N92" s="31" t="str">
        <f t="shared" si="68"/>
        <v>Fejl</v>
      </c>
      <c r="O92" s="31" t="str">
        <f t="shared" si="68"/>
        <v>Fejl</v>
      </c>
      <c r="P92" s="31" t="str">
        <f t="shared" si="68"/>
        <v>Fejl</v>
      </c>
      <c r="R92" s="20"/>
      <c r="S92" s="37"/>
      <c r="T92" s="29"/>
    </row>
    <row r="93" spans="3:20" x14ac:dyDescent="0.3">
      <c r="C93" s="20" t="str">
        <f t="shared" si="66"/>
        <v>Underkriterie 4</v>
      </c>
      <c r="G93" s="31" t="str">
        <f>IF(G80="Fejl","Fejl",G80*$E$32)</f>
        <v>Fejl</v>
      </c>
      <c r="H93" s="31" t="str">
        <f t="shared" ref="H93:P93" si="69">IF(H80="Fejl","Fejl",H80*$E$32)</f>
        <v>Fejl</v>
      </c>
      <c r="I93" s="31" t="str">
        <f t="shared" si="69"/>
        <v>Fejl</v>
      </c>
      <c r="J93" s="31" t="str">
        <f t="shared" si="69"/>
        <v>Fejl</v>
      </c>
      <c r="K93" s="31" t="str">
        <f t="shared" si="69"/>
        <v>Fejl</v>
      </c>
      <c r="L93" s="31" t="str">
        <f t="shared" si="69"/>
        <v>Fejl</v>
      </c>
      <c r="M93" s="31" t="str">
        <f t="shared" si="69"/>
        <v>Fejl</v>
      </c>
      <c r="N93" s="31" t="str">
        <f t="shared" si="69"/>
        <v>Fejl</v>
      </c>
      <c r="O93" s="31" t="str">
        <f t="shared" si="69"/>
        <v>Fejl</v>
      </c>
      <c r="P93" s="31" t="str">
        <f t="shared" si="69"/>
        <v>Fejl</v>
      </c>
      <c r="R93" s="20"/>
      <c r="S93" s="37"/>
      <c r="T93" s="29"/>
    </row>
    <row r="94" spans="3:20" x14ac:dyDescent="0.3">
      <c r="C94" s="20" t="str">
        <f t="shared" si="66"/>
        <v>Underkriterie 5</v>
      </c>
      <c r="G94" s="31" t="str">
        <f>IF(G81="Fejl","Fejl",G81*$E$33)</f>
        <v>Fejl</v>
      </c>
      <c r="H94" s="31" t="str">
        <f t="shared" ref="H94:P94" si="70">IF(H81="Fejl","Fejl",H81*$E$33)</f>
        <v>Fejl</v>
      </c>
      <c r="I94" s="31" t="str">
        <f t="shared" si="70"/>
        <v>Fejl</v>
      </c>
      <c r="J94" s="31" t="str">
        <f t="shared" si="70"/>
        <v>Fejl</v>
      </c>
      <c r="K94" s="31" t="str">
        <f t="shared" si="70"/>
        <v>Fejl</v>
      </c>
      <c r="L94" s="31" t="str">
        <f t="shared" si="70"/>
        <v>Fejl</v>
      </c>
      <c r="M94" s="31" t="str">
        <f t="shared" si="70"/>
        <v>Fejl</v>
      </c>
      <c r="N94" s="31" t="str">
        <f t="shared" si="70"/>
        <v>Fejl</v>
      </c>
      <c r="O94" s="31" t="str">
        <f t="shared" si="70"/>
        <v>Fejl</v>
      </c>
      <c r="P94" s="31" t="str">
        <f t="shared" si="70"/>
        <v>Fejl</v>
      </c>
      <c r="R94" s="20"/>
      <c r="S94" s="37"/>
      <c r="T94" s="29"/>
    </row>
    <row r="95" spans="3:20" x14ac:dyDescent="0.3">
      <c r="C95" s="20" t="str">
        <f t="shared" si="66"/>
        <v>Underkriterie 6</v>
      </c>
      <c r="G95" s="31" t="str">
        <f>IF(G82="Fejl","Fejl",G82*$E$34)</f>
        <v>Fejl</v>
      </c>
      <c r="H95" s="31" t="str">
        <f t="shared" ref="H95:P95" si="71">IF(H82="Fejl","Fejl",H82*$E$34)</f>
        <v>Fejl</v>
      </c>
      <c r="I95" s="31" t="str">
        <f t="shared" si="71"/>
        <v>Fejl</v>
      </c>
      <c r="J95" s="31" t="str">
        <f t="shared" si="71"/>
        <v>Fejl</v>
      </c>
      <c r="K95" s="31" t="str">
        <f t="shared" si="71"/>
        <v>Fejl</v>
      </c>
      <c r="L95" s="31" t="str">
        <f t="shared" si="71"/>
        <v>Fejl</v>
      </c>
      <c r="M95" s="31" t="str">
        <f t="shared" si="71"/>
        <v>Fejl</v>
      </c>
      <c r="N95" s="31" t="str">
        <f t="shared" si="71"/>
        <v>Fejl</v>
      </c>
      <c r="O95" s="31" t="str">
        <f t="shared" si="71"/>
        <v>Fejl</v>
      </c>
      <c r="P95" s="31" t="str">
        <f t="shared" si="71"/>
        <v>Fejl</v>
      </c>
      <c r="R95" s="20"/>
      <c r="S95" s="37"/>
      <c r="T95" s="29"/>
    </row>
    <row r="96" spans="3:20" x14ac:dyDescent="0.3">
      <c r="C96" s="20" t="str">
        <f t="shared" si="66"/>
        <v>Underkriterie 7</v>
      </c>
      <c r="G96" s="31" t="str">
        <f>IF(G83="Fejl","Fejl",G83*$E$35)</f>
        <v>Fejl</v>
      </c>
      <c r="H96" s="31" t="str">
        <f t="shared" ref="H96:P96" si="72">IF(H83="Fejl","Fejl",H83*$E$35)</f>
        <v>Fejl</v>
      </c>
      <c r="I96" s="31" t="str">
        <f t="shared" si="72"/>
        <v>Fejl</v>
      </c>
      <c r="J96" s="31" t="str">
        <f t="shared" si="72"/>
        <v>Fejl</v>
      </c>
      <c r="K96" s="31" t="str">
        <f t="shared" si="72"/>
        <v>Fejl</v>
      </c>
      <c r="L96" s="31" t="str">
        <f t="shared" si="72"/>
        <v>Fejl</v>
      </c>
      <c r="M96" s="31" t="str">
        <f t="shared" si="72"/>
        <v>Fejl</v>
      </c>
      <c r="N96" s="31" t="str">
        <f t="shared" si="72"/>
        <v>Fejl</v>
      </c>
      <c r="O96" s="31" t="str">
        <f t="shared" si="72"/>
        <v>Fejl</v>
      </c>
      <c r="P96" s="31" t="str">
        <f t="shared" si="72"/>
        <v>Fejl</v>
      </c>
      <c r="R96" s="20"/>
      <c r="S96" s="37"/>
      <c r="T96" s="29"/>
    </row>
    <row r="97" spans="3:20" x14ac:dyDescent="0.3">
      <c r="C97" s="20" t="str">
        <f t="shared" si="66"/>
        <v>Underkriterie 8</v>
      </c>
      <c r="G97" s="31" t="str">
        <f>IF(G84="Fejl","Fejl",G84*$E$36)</f>
        <v>Fejl</v>
      </c>
      <c r="H97" s="31" t="str">
        <f t="shared" ref="H97:P97" si="73">IF(H84="Fejl","Fejl",H84*$E$36)</f>
        <v>Fejl</v>
      </c>
      <c r="I97" s="31" t="str">
        <f t="shared" si="73"/>
        <v>Fejl</v>
      </c>
      <c r="J97" s="31" t="str">
        <f t="shared" si="73"/>
        <v>Fejl</v>
      </c>
      <c r="K97" s="31" t="str">
        <f t="shared" si="73"/>
        <v>Fejl</v>
      </c>
      <c r="L97" s="31" t="str">
        <f>IF(L84="Fejl","Fejl",L84*$E$36)</f>
        <v>Fejl</v>
      </c>
      <c r="M97" s="31" t="str">
        <f t="shared" si="73"/>
        <v>Fejl</v>
      </c>
      <c r="N97" s="31" t="str">
        <f t="shared" si="73"/>
        <v>Fejl</v>
      </c>
      <c r="O97" s="31" t="str">
        <f t="shared" si="73"/>
        <v>Fejl</v>
      </c>
      <c r="P97" s="31" t="str">
        <f t="shared" si="73"/>
        <v>Fejl</v>
      </c>
      <c r="R97" s="20"/>
      <c r="S97" s="37"/>
      <c r="T97" s="29"/>
    </row>
    <row r="98" spans="3:20" x14ac:dyDescent="0.3">
      <c r="C98" s="20" t="str">
        <f t="shared" si="66"/>
        <v>Underkriterie 9</v>
      </c>
      <c r="G98" s="31" t="str">
        <f>IF(G85="Fejl","Fejl",G85*$E$37)</f>
        <v>Fejl</v>
      </c>
      <c r="H98" s="31" t="str">
        <f t="shared" ref="H98:P98" si="74">IF(H85="Fejl","Fejl",H85*$E$37)</f>
        <v>Fejl</v>
      </c>
      <c r="I98" s="31" t="str">
        <f t="shared" si="74"/>
        <v>Fejl</v>
      </c>
      <c r="J98" s="31" t="str">
        <f t="shared" si="74"/>
        <v>Fejl</v>
      </c>
      <c r="K98" s="31" t="str">
        <f t="shared" si="74"/>
        <v>Fejl</v>
      </c>
      <c r="L98" s="31" t="str">
        <f t="shared" si="74"/>
        <v>Fejl</v>
      </c>
      <c r="M98" s="31" t="str">
        <f t="shared" si="74"/>
        <v>Fejl</v>
      </c>
      <c r="N98" s="31" t="str">
        <f t="shared" si="74"/>
        <v>Fejl</v>
      </c>
      <c r="O98" s="31" t="str">
        <f t="shared" si="74"/>
        <v>Fejl</v>
      </c>
      <c r="P98" s="31" t="str">
        <f t="shared" si="74"/>
        <v>Fejl</v>
      </c>
      <c r="R98" s="20"/>
      <c r="S98" s="37"/>
      <c r="T98" s="29"/>
    </row>
    <row r="99" spans="3:20" x14ac:dyDescent="0.3">
      <c r="C99" s="20" t="str">
        <f t="shared" si="66"/>
        <v>Underkriterie 10</v>
      </c>
      <c r="G99" s="31" t="str">
        <f>IF(G86="Fejl","Fejl",G86*$E$38)</f>
        <v>Fejl</v>
      </c>
      <c r="H99" s="31" t="str">
        <f t="shared" ref="H99:P99" si="75">IF(H86="Fejl","Fejl",H86*$E$38)</f>
        <v>Fejl</v>
      </c>
      <c r="I99" s="31" t="str">
        <f t="shared" si="75"/>
        <v>Fejl</v>
      </c>
      <c r="J99" s="31" t="str">
        <f t="shared" si="75"/>
        <v>Fejl</v>
      </c>
      <c r="K99" s="31" t="str">
        <f t="shared" si="75"/>
        <v>Fejl</v>
      </c>
      <c r="L99" s="31" t="str">
        <f t="shared" si="75"/>
        <v>Fejl</v>
      </c>
      <c r="M99" s="31" t="str">
        <f t="shared" si="75"/>
        <v>Fejl</v>
      </c>
      <c r="N99" s="31" t="str">
        <f t="shared" si="75"/>
        <v>Fejl</v>
      </c>
      <c r="O99" s="31" t="str">
        <f t="shared" si="75"/>
        <v>Fejl</v>
      </c>
      <c r="P99" s="31" t="str">
        <f t="shared" si="75"/>
        <v>Fejl</v>
      </c>
      <c r="R99" s="20"/>
      <c r="S99" s="37"/>
      <c r="T99" s="29"/>
    </row>
    <row r="100" spans="3:20" x14ac:dyDescent="0.3">
      <c r="C100" s="20" t="str">
        <f t="shared" si="66"/>
        <v>Underkriterie 11</v>
      </c>
      <c r="G100" s="31" t="str">
        <f>IF(G87="Fejl","Fejl",G87*$E$39)</f>
        <v>Fejl</v>
      </c>
      <c r="H100" s="31" t="str">
        <f t="shared" ref="H100:P100" si="76">IF(H87="Fejl","Fejl",H87*$E$39)</f>
        <v>Fejl</v>
      </c>
      <c r="I100" s="31" t="str">
        <f t="shared" si="76"/>
        <v>Fejl</v>
      </c>
      <c r="J100" s="31" t="str">
        <f t="shared" si="76"/>
        <v>Fejl</v>
      </c>
      <c r="K100" s="31" t="str">
        <f t="shared" si="76"/>
        <v>Fejl</v>
      </c>
      <c r="L100" s="31" t="str">
        <f t="shared" si="76"/>
        <v>Fejl</v>
      </c>
      <c r="M100" s="31" t="str">
        <f t="shared" si="76"/>
        <v>Fejl</v>
      </c>
      <c r="N100" s="31" t="str">
        <f t="shared" si="76"/>
        <v>Fejl</v>
      </c>
      <c r="O100" s="31" t="str">
        <f t="shared" si="76"/>
        <v>Fejl</v>
      </c>
      <c r="P100" s="31" t="str">
        <f t="shared" si="76"/>
        <v>Fejl</v>
      </c>
      <c r="R100" s="20"/>
      <c r="S100" s="37"/>
    </row>
    <row r="101" spans="3:20" x14ac:dyDescent="0.3">
      <c r="C101" s="20" t="str">
        <f t="shared" si="66"/>
        <v>Underkriterie 12</v>
      </c>
      <c r="G101" s="31" t="str">
        <f>IF(G88="Fejl","Fejl",G88*$E$40)</f>
        <v>Fejl</v>
      </c>
      <c r="H101" s="31" t="str">
        <f>IF(H88="Fejl","Fejl",H88*$E$40)</f>
        <v>Fejl</v>
      </c>
      <c r="I101" s="31" t="str">
        <f t="shared" ref="I101:P101" si="77">IF(I88="Fejl","Fejl",I88*$E$40)</f>
        <v>Fejl</v>
      </c>
      <c r="J101" s="31" t="str">
        <f t="shared" si="77"/>
        <v>Fejl</v>
      </c>
      <c r="K101" s="31" t="str">
        <f t="shared" si="77"/>
        <v>Fejl</v>
      </c>
      <c r="L101" s="31" t="str">
        <f t="shared" si="77"/>
        <v>Fejl</v>
      </c>
      <c r="M101" s="31" t="str">
        <f t="shared" si="77"/>
        <v>Fejl</v>
      </c>
      <c r="N101" s="31" t="str">
        <f t="shared" si="77"/>
        <v>Fejl</v>
      </c>
      <c r="O101" s="31" t="str">
        <f t="shared" si="77"/>
        <v>Fejl</v>
      </c>
      <c r="P101" s="31" t="str">
        <f t="shared" si="77"/>
        <v>Fejl</v>
      </c>
      <c r="R101" s="20"/>
      <c r="S101" s="37"/>
    </row>
    <row r="102" spans="3:20" x14ac:dyDescent="0.3">
      <c r="C102" s="20" t="s">
        <v>3</v>
      </c>
      <c r="G102" s="31">
        <f>SUM(G89:G101)</f>
        <v>0</v>
      </c>
      <c r="H102" s="31">
        <f t="shared" ref="H102:P102" si="78">SUM(H89:H101)</f>
        <v>0</v>
      </c>
      <c r="I102" s="31">
        <f t="shared" si="78"/>
        <v>0</v>
      </c>
      <c r="J102" s="31">
        <f t="shared" si="78"/>
        <v>0</v>
      </c>
      <c r="K102" s="31">
        <f t="shared" si="78"/>
        <v>0</v>
      </c>
      <c r="L102" s="31">
        <f t="shared" si="78"/>
        <v>0</v>
      </c>
      <c r="M102" s="31">
        <f t="shared" si="78"/>
        <v>0</v>
      </c>
      <c r="N102" s="31">
        <f t="shared" si="78"/>
        <v>0</v>
      </c>
      <c r="O102" s="31">
        <f t="shared" si="78"/>
        <v>0</v>
      </c>
      <c r="P102" s="31">
        <f t="shared" si="78"/>
        <v>0</v>
      </c>
      <c r="R102" s="20"/>
      <c r="S102" s="37"/>
    </row>
    <row r="103" spans="3:20" x14ac:dyDescent="0.3">
      <c r="R103" s="20"/>
      <c r="S103" s="37"/>
    </row>
    <row r="104" spans="3:20" s="21" customFormat="1" x14ac:dyDescent="0.3">
      <c r="C104" s="21" t="s">
        <v>15</v>
      </c>
      <c r="D104" s="21" t="s">
        <v>17</v>
      </c>
      <c r="G104" s="21" t="s">
        <v>0</v>
      </c>
      <c r="H104" s="21" t="s">
        <v>1</v>
      </c>
      <c r="I104" s="21" t="s">
        <v>2</v>
      </c>
      <c r="J104" s="21" t="s">
        <v>4</v>
      </c>
      <c r="K104" s="21" t="s">
        <v>5</v>
      </c>
      <c r="L104" s="21" t="s">
        <v>43</v>
      </c>
      <c r="M104" s="21" t="s">
        <v>44</v>
      </c>
      <c r="N104" s="21" t="s">
        <v>45</v>
      </c>
      <c r="O104" s="21" t="s">
        <v>46</v>
      </c>
      <c r="P104" s="21" t="s">
        <v>47</v>
      </c>
    </row>
    <row r="105" spans="3:20" x14ac:dyDescent="0.3">
      <c r="C105" s="20" t="s">
        <v>6</v>
      </c>
      <c r="G105" s="20" t="str">
        <f>IF(G5="","Fejl",IF($H$2&lt;$K$2,($K$2-(($K$2-$H$2)/$F$23)*(G5-$T$6)/$T$6),($H$2-(($H$2-$K$2)/$F$23)*(G5-$T$6)/$T$6)))</f>
        <v>Fejl</v>
      </c>
      <c r="H105" s="20" t="str">
        <f t="shared" ref="H105:P105" si="79">IF(H5="","Fejl",IF($H$2&lt;$K$2,($K$2-(($K$2-$H$2)/$F$23)*(H5-$T$6)/$T$6),($H$2-(($H$2-$K$2)/$F$23)*(H5-$T$6)/$T$6)))</f>
        <v>Fejl</v>
      </c>
      <c r="I105" s="20" t="str">
        <f t="shared" si="79"/>
        <v>Fejl</v>
      </c>
      <c r="J105" s="20" t="str">
        <f t="shared" si="79"/>
        <v>Fejl</v>
      </c>
      <c r="K105" s="20" t="str">
        <f t="shared" si="79"/>
        <v>Fejl</v>
      </c>
      <c r="L105" s="20" t="str">
        <f t="shared" si="79"/>
        <v>Fejl</v>
      </c>
      <c r="M105" s="20" t="str">
        <f t="shared" si="79"/>
        <v>Fejl</v>
      </c>
      <c r="N105" s="20" t="str">
        <f t="shared" si="79"/>
        <v>Fejl</v>
      </c>
      <c r="O105" s="20" t="str">
        <f t="shared" si="79"/>
        <v>Fejl</v>
      </c>
      <c r="P105" s="20" t="str">
        <f t="shared" si="79"/>
        <v>Fejl</v>
      </c>
      <c r="R105" s="20"/>
    </row>
    <row r="106" spans="3:20" x14ac:dyDescent="0.3">
      <c r="C106" s="20" t="str">
        <f>C6</f>
        <v>Underkriterie 1</v>
      </c>
      <c r="G106" s="20" t="str">
        <f>IF(G6="","Fejl",IF($H$2&gt;$K$2,G29,G6))</f>
        <v>Fejl</v>
      </c>
      <c r="H106" s="20" t="str">
        <f t="shared" ref="H106:P106" si="80">IF(H6="","Fejl",IF($H$2&gt;$K$2,H29,H6))</f>
        <v>Fejl</v>
      </c>
      <c r="I106" s="20" t="str">
        <f t="shared" si="80"/>
        <v>Fejl</v>
      </c>
      <c r="J106" s="20" t="str">
        <f t="shared" si="80"/>
        <v>Fejl</v>
      </c>
      <c r="K106" s="20" t="str">
        <f t="shared" si="80"/>
        <v>Fejl</v>
      </c>
      <c r="L106" s="20" t="str">
        <f t="shared" si="80"/>
        <v>Fejl</v>
      </c>
      <c r="M106" s="20" t="str">
        <f t="shared" si="80"/>
        <v>Fejl</v>
      </c>
      <c r="N106" s="20" t="str">
        <f t="shared" si="80"/>
        <v>Fejl</v>
      </c>
      <c r="O106" s="20" t="str">
        <f t="shared" si="80"/>
        <v>Fejl</v>
      </c>
      <c r="P106" s="20" t="str">
        <f t="shared" si="80"/>
        <v>Fejl</v>
      </c>
      <c r="R106" s="20"/>
    </row>
    <row r="107" spans="3:20" x14ac:dyDescent="0.3">
      <c r="C107" s="20" t="str">
        <f t="shared" ref="C107:C117" si="81">C7</f>
        <v>Underkriterie 2</v>
      </c>
      <c r="G107" s="20" t="str">
        <f t="shared" ref="G107:P107" si="82">IF(G7="","Fejl",IF($H$2&gt;$K$2,G30,G7))</f>
        <v>Fejl</v>
      </c>
      <c r="H107" s="20" t="str">
        <f t="shared" si="82"/>
        <v>Fejl</v>
      </c>
      <c r="I107" s="20" t="str">
        <f t="shared" si="82"/>
        <v>Fejl</v>
      </c>
      <c r="J107" s="20" t="str">
        <f t="shared" si="82"/>
        <v>Fejl</v>
      </c>
      <c r="K107" s="20" t="str">
        <f t="shared" si="82"/>
        <v>Fejl</v>
      </c>
      <c r="L107" s="20" t="str">
        <f t="shared" si="82"/>
        <v>Fejl</v>
      </c>
      <c r="M107" s="20" t="str">
        <f t="shared" si="82"/>
        <v>Fejl</v>
      </c>
      <c r="N107" s="20" t="str">
        <f t="shared" si="82"/>
        <v>Fejl</v>
      </c>
      <c r="O107" s="20" t="str">
        <f t="shared" si="82"/>
        <v>Fejl</v>
      </c>
      <c r="P107" s="20" t="str">
        <f t="shared" si="82"/>
        <v>Fejl</v>
      </c>
      <c r="R107" s="20"/>
    </row>
    <row r="108" spans="3:20" x14ac:dyDescent="0.3">
      <c r="C108" s="20" t="str">
        <f t="shared" si="81"/>
        <v>Underkriterie 3</v>
      </c>
      <c r="G108" s="20" t="str">
        <f t="shared" ref="G108:P108" si="83">IF(G8="","Fejl",IF($H$2&gt;$K$2,G31,G8))</f>
        <v>Fejl</v>
      </c>
      <c r="H108" s="20" t="str">
        <f t="shared" si="83"/>
        <v>Fejl</v>
      </c>
      <c r="I108" s="20" t="str">
        <f t="shared" si="83"/>
        <v>Fejl</v>
      </c>
      <c r="J108" s="20" t="str">
        <f t="shared" si="83"/>
        <v>Fejl</v>
      </c>
      <c r="K108" s="20" t="str">
        <f t="shared" si="83"/>
        <v>Fejl</v>
      </c>
      <c r="L108" s="20" t="str">
        <f t="shared" si="83"/>
        <v>Fejl</v>
      </c>
      <c r="M108" s="20" t="str">
        <f t="shared" si="83"/>
        <v>Fejl</v>
      </c>
      <c r="N108" s="20" t="str">
        <f t="shared" si="83"/>
        <v>Fejl</v>
      </c>
      <c r="O108" s="20" t="str">
        <f t="shared" si="83"/>
        <v>Fejl</v>
      </c>
      <c r="P108" s="20" t="str">
        <f t="shared" si="83"/>
        <v>Fejl</v>
      </c>
      <c r="R108" s="20"/>
    </row>
    <row r="109" spans="3:20" x14ac:dyDescent="0.3">
      <c r="C109" s="20" t="str">
        <f t="shared" si="81"/>
        <v>Underkriterie 4</v>
      </c>
      <c r="G109" s="20" t="str">
        <f t="shared" ref="G109:P109" si="84">IF(G9="","Fejl",IF($H$2&gt;$K$2,G32,G9))</f>
        <v>Fejl</v>
      </c>
      <c r="H109" s="20" t="str">
        <f t="shared" si="84"/>
        <v>Fejl</v>
      </c>
      <c r="I109" s="20" t="str">
        <f t="shared" si="84"/>
        <v>Fejl</v>
      </c>
      <c r="J109" s="20" t="str">
        <f t="shared" si="84"/>
        <v>Fejl</v>
      </c>
      <c r="K109" s="20" t="str">
        <f t="shared" si="84"/>
        <v>Fejl</v>
      </c>
      <c r="L109" s="20" t="str">
        <f t="shared" si="84"/>
        <v>Fejl</v>
      </c>
      <c r="M109" s="20" t="str">
        <f t="shared" si="84"/>
        <v>Fejl</v>
      </c>
      <c r="N109" s="20" t="str">
        <f t="shared" si="84"/>
        <v>Fejl</v>
      </c>
      <c r="O109" s="20" t="str">
        <f t="shared" si="84"/>
        <v>Fejl</v>
      </c>
      <c r="P109" s="20" t="str">
        <f t="shared" si="84"/>
        <v>Fejl</v>
      </c>
      <c r="R109" s="20"/>
    </row>
    <row r="110" spans="3:20" x14ac:dyDescent="0.3">
      <c r="C110" s="20" t="str">
        <f t="shared" si="81"/>
        <v>Underkriterie 5</v>
      </c>
      <c r="G110" s="20" t="str">
        <f t="shared" ref="G110:P110" si="85">IF(G10="","Fejl",IF($H$2&gt;$K$2,G33,G10))</f>
        <v>Fejl</v>
      </c>
      <c r="H110" s="20" t="str">
        <f t="shared" si="85"/>
        <v>Fejl</v>
      </c>
      <c r="I110" s="20" t="str">
        <f t="shared" si="85"/>
        <v>Fejl</v>
      </c>
      <c r="J110" s="20" t="str">
        <f t="shared" si="85"/>
        <v>Fejl</v>
      </c>
      <c r="K110" s="20" t="str">
        <f t="shared" si="85"/>
        <v>Fejl</v>
      </c>
      <c r="L110" s="20" t="str">
        <f t="shared" si="85"/>
        <v>Fejl</v>
      </c>
      <c r="M110" s="20" t="str">
        <f t="shared" si="85"/>
        <v>Fejl</v>
      </c>
      <c r="N110" s="20" t="str">
        <f t="shared" si="85"/>
        <v>Fejl</v>
      </c>
      <c r="O110" s="20" t="str">
        <f t="shared" si="85"/>
        <v>Fejl</v>
      </c>
      <c r="P110" s="20" t="str">
        <f t="shared" si="85"/>
        <v>Fejl</v>
      </c>
      <c r="R110" s="20"/>
    </row>
    <row r="111" spans="3:20" x14ac:dyDescent="0.3">
      <c r="C111" s="20" t="str">
        <f t="shared" si="81"/>
        <v>Underkriterie 6</v>
      </c>
      <c r="G111" s="20" t="str">
        <f t="shared" ref="G111:P111" si="86">IF(G11="","Fejl",IF($H$2&gt;$K$2,G34,G11))</f>
        <v>Fejl</v>
      </c>
      <c r="H111" s="20" t="str">
        <f t="shared" si="86"/>
        <v>Fejl</v>
      </c>
      <c r="I111" s="20" t="str">
        <f t="shared" si="86"/>
        <v>Fejl</v>
      </c>
      <c r="J111" s="20" t="str">
        <f t="shared" si="86"/>
        <v>Fejl</v>
      </c>
      <c r="K111" s="20" t="str">
        <f t="shared" si="86"/>
        <v>Fejl</v>
      </c>
      <c r="L111" s="20" t="str">
        <f t="shared" si="86"/>
        <v>Fejl</v>
      </c>
      <c r="M111" s="20" t="str">
        <f t="shared" si="86"/>
        <v>Fejl</v>
      </c>
      <c r="N111" s="20" t="str">
        <f t="shared" si="86"/>
        <v>Fejl</v>
      </c>
      <c r="O111" s="20" t="str">
        <f t="shared" si="86"/>
        <v>Fejl</v>
      </c>
      <c r="P111" s="20" t="str">
        <f t="shared" si="86"/>
        <v>Fejl</v>
      </c>
      <c r="R111" s="20"/>
    </row>
    <row r="112" spans="3:20" x14ac:dyDescent="0.3">
      <c r="C112" s="20" t="str">
        <f t="shared" si="81"/>
        <v>Underkriterie 7</v>
      </c>
      <c r="G112" s="20" t="str">
        <f t="shared" ref="G112:P112" si="87">IF(G12="","Fejl",IF($H$2&gt;$K$2,G35,G12))</f>
        <v>Fejl</v>
      </c>
      <c r="H112" s="20" t="str">
        <f t="shared" si="87"/>
        <v>Fejl</v>
      </c>
      <c r="I112" s="20" t="str">
        <f t="shared" si="87"/>
        <v>Fejl</v>
      </c>
      <c r="J112" s="20" t="str">
        <f t="shared" si="87"/>
        <v>Fejl</v>
      </c>
      <c r="K112" s="20" t="str">
        <f t="shared" si="87"/>
        <v>Fejl</v>
      </c>
      <c r="L112" s="20" t="str">
        <f t="shared" si="87"/>
        <v>Fejl</v>
      </c>
      <c r="M112" s="20" t="str">
        <f t="shared" si="87"/>
        <v>Fejl</v>
      </c>
      <c r="N112" s="20" t="str">
        <f t="shared" si="87"/>
        <v>Fejl</v>
      </c>
      <c r="O112" s="20" t="str">
        <f t="shared" si="87"/>
        <v>Fejl</v>
      </c>
      <c r="P112" s="20" t="str">
        <f t="shared" si="87"/>
        <v>Fejl</v>
      </c>
      <c r="R112" s="20"/>
    </row>
    <row r="113" spans="3:18" x14ac:dyDescent="0.3">
      <c r="C113" s="20" t="str">
        <f t="shared" si="81"/>
        <v>Underkriterie 8</v>
      </c>
      <c r="G113" s="20" t="str">
        <f t="shared" ref="G113:P113" si="88">IF(G13="","Fejl",IF($H$2&gt;$K$2,G36,G13))</f>
        <v>Fejl</v>
      </c>
      <c r="H113" s="20" t="str">
        <f t="shared" si="88"/>
        <v>Fejl</v>
      </c>
      <c r="I113" s="20" t="str">
        <f t="shared" si="88"/>
        <v>Fejl</v>
      </c>
      <c r="J113" s="20" t="str">
        <f t="shared" si="88"/>
        <v>Fejl</v>
      </c>
      <c r="K113" s="20" t="str">
        <f t="shared" si="88"/>
        <v>Fejl</v>
      </c>
      <c r="L113" s="20" t="str">
        <f t="shared" si="88"/>
        <v>Fejl</v>
      </c>
      <c r="M113" s="20" t="str">
        <f t="shared" si="88"/>
        <v>Fejl</v>
      </c>
      <c r="N113" s="20" t="str">
        <f t="shared" si="88"/>
        <v>Fejl</v>
      </c>
      <c r="O113" s="20" t="str">
        <f t="shared" si="88"/>
        <v>Fejl</v>
      </c>
      <c r="P113" s="20" t="str">
        <f t="shared" si="88"/>
        <v>Fejl</v>
      </c>
      <c r="R113" s="20"/>
    </row>
    <row r="114" spans="3:18" x14ac:dyDescent="0.3">
      <c r="C114" s="20" t="str">
        <f t="shared" si="81"/>
        <v>Underkriterie 9</v>
      </c>
      <c r="G114" s="20" t="str">
        <f t="shared" ref="G114:P114" si="89">IF(G14="","Fejl",IF($H$2&gt;$K$2,G37,G14))</f>
        <v>Fejl</v>
      </c>
      <c r="H114" s="20" t="str">
        <f t="shared" si="89"/>
        <v>Fejl</v>
      </c>
      <c r="I114" s="20" t="str">
        <f t="shared" si="89"/>
        <v>Fejl</v>
      </c>
      <c r="J114" s="20" t="str">
        <f t="shared" si="89"/>
        <v>Fejl</v>
      </c>
      <c r="K114" s="20" t="str">
        <f t="shared" si="89"/>
        <v>Fejl</v>
      </c>
      <c r="L114" s="20" t="str">
        <f t="shared" si="89"/>
        <v>Fejl</v>
      </c>
      <c r="M114" s="20" t="str">
        <f t="shared" si="89"/>
        <v>Fejl</v>
      </c>
      <c r="N114" s="20" t="str">
        <f t="shared" si="89"/>
        <v>Fejl</v>
      </c>
      <c r="O114" s="20" t="str">
        <f t="shared" si="89"/>
        <v>Fejl</v>
      </c>
      <c r="P114" s="20" t="str">
        <f t="shared" si="89"/>
        <v>Fejl</v>
      </c>
      <c r="R114" s="20"/>
    </row>
    <row r="115" spans="3:18" x14ac:dyDescent="0.3">
      <c r="C115" s="20" t="str">
        <f t="shared" si="81"/>
        <v>Underkriterie 10</v>
      </c>
      <c r="G115" s="20" t="str">
        <f t="shared" ref="G115:P115" si="90">IF(G15="","Fejl",IF($H$2&gt;$K$2,G38,G15))</f>
        <v>Fejl</v>
      </c>
      <c r="H115" s="20" t="str">
        <f t="shared" si="90"/>
        <v>Fejl</v>
      </c>
      <c r="I115" s="20" t="str">
        <f t="shared" si="90"/>
        <v>Fejl</v>
      </c>
      <c r="J115" s="20" t="str">
        <f t="shared" si="90"/>
        <v>Fejl</v>
      </c>
      <c r="K115" s="20" t="str">
        <f t="shared" si="90"/>
        <v>Fejl</v>
      </c>
      <c r="L115" s="20" t="str">
        <f t="shared" si="90"/>
        <v>Fejl</v>
      </c>
      <c r="M115" s="20" t="str">
        <f t="shared" si="90"/>
        <v>Fejl</v>
      </c>
      <c r="N115" s="20" t="str">
        <f t="shared" si="90"/>
        <v>Fejl</v>
      </c>
      <c r="O115" s="20" t="str">
        <f t="shared" si="90"/>
        <v>Fejl</v>
      </c>
      <c r="P115" s="20" t="str">
        <f t="shared" si="90"/>
        <v>Fejl</v>
      </c>
      <c r="R115" s="20"/>
    </row>
    <row r="116" spans="3:18" x14ac:dyDescent="0.3">
      <c r="C116" s="20" t="str">
        <f t="shared" si="81"/>
        <v>Underkriterie 11</v>
      </c>
      <c r="G116" s="20" t="str">
        <f t="shared" ref="G116:P116" si="91">IF(G16="","Fejl",IF($H$2&gt;$K$2,G39,G16))</f>
        <v>Fejl</v>
      </c>
      <c r="H116" s="20" t="str">
        <f t="shared" si="91"/>
        <v>Fejl</v>
      </c>
      <c r="I116" s="20" t="str">
        <f t="shared" si="91"/>
        <v>Fejl</v>
      </c>
      <c r="J116" s="20" t="str">
        <f t="shared" si="91"/>
        <v>Fejl</v>
      </c>
      <c r="K116" s="20" t="str">
        <f t="shared" si="91"/>
        <v>Fejl</v>
      </c>
      <c r="L116" s="20" t="str">
        <f t="shared" si="91"/>
        <v>Fejl</v>
      </c>
      <c r="M116" s="20" t="str">
        <f t="shared" si="91"/>
        <v>Fejl</v>
      </c>
      <c r="N116" s="20" t="str">
        <f t="shared" si="91"/>
        <v>Fejl</v>
      </c>
      <c r="O116" s="20" t="str">
        <f t="shared" si="91"/>
        <v>Fejl</v>
      </c>
      <c r="P116" s="20" t="str">
        <f t="shared" si="91"/>
        <v>Fejl</v>
      </c>
      <c r="R116" s="20"/>
    </row>
    <row r="117" spans="3:18" x14ac:dyDescent="0.3">
      <c r="C117" s="20" t="str">
        <f t="shared" si="81"/>
        <v>Underkriterie 12</v>
      </c>
      <c r="G117" s="20" t="str">
        <f t="shared" ref="G117:P117" si="92">IF(G17="","Fejl",IF($H$2&gt;$K$2,G40,G17))</f>
        <v>Fejl</v>
      </c>
      <c r="H117" s="20" t="str">
        <f t="shared" si="92"/>
        <v>Fejl</v>
      </c>
      <c r="I117" s="20" t="str">
        <f t="shared" si="92"/>
        <v>Fejl</v>
      </c>
      <c r="J117" s="20" t="str">
        <f t="shared" si="92"/>
        <v>Fejl</v>
      </c>
      <c r="K117" s="20" t="str">
        <f t="shared" si="92"/>
        <v>Fejl</v>
      </c>
      <c r="L117" s="20" t="str">
        <f t="shared" si="92"/>
        <v>Fejl</v>
      </c>
      <c r="M117" s="20" t="str">
        <f t="shared" si="92"/>
        <v>Fejl</v>
      </c>
      <c r="N117" s="20" t="str">
        <f t="shared" si="92"/>
        <v>Fejl</v>
      </c>
      <c r="O117" s="20" t="str">
        <f t="shared" si="92"/>
        <v>Fejl</v>
      </c>
      <c r="P117" s="20" t="str">
        <f t="shared" si="92"/>
        <v>Fejl</v>
      </c>
      <c r="R117" s="20"/>
    </row>
    <row r="118" spans="3:18" x14ac:dyDescent="0.3">
      <c r="C118" s="20" t="s">
        <v>7</v>
      </c>
      <c r="G118" s="20" t="str">
        <f>IF(G105="Fejl","Fejl",G105*$E$5)</f>
        <v>Fejl</v>
      </c>
      <c r="H118" s="20" t="str">
        <f>IF(H105="Fejl","Fejl",H105*$E$5)</f>
        <v>Fejl</v>
      </c>
      <c r="I118" s="20" t="str">
        <f t="shared" ref="I118:P118" si="93">IF(I105="Fejl","Fejl",I105*$E$5)</f>
        <v>Fejl</v>
      </c>
      <c r="J118" s="20" t="str">
        <f t="shared" si="93"/>
        <v>Fejl</v>
      </c>
      <c r="K118" s="20" t="str">
        <f t="shared" si="93"/>
        <v>Fejl</v>
      </c>
      <c r="L118" s="20" t="str">
        <f t="shared" si="93"/>
        <v>Fejl</v>
      </c>
      <c r="M118" s="20" t="str">
        <f t="shared" si="93"/>
        <v>Fejl</v>
      </c>
      <c r="N118" s="20" t="str">
        <f t="shared" si="93"/>
        <v>Fejl</v>
      </c>
      <c r="O118" s="20" t="str">
        <f t="shared" si="93"/>
        <v>Fejl</v>
      </c>
      <c r="P118" s="20" t="str">
        <f t="shared" si="93"/>
        <v>Fejl</v>
      </c>
      <c r="R118" s="20"/>
    </row>
    <row r="119" spans="3:18" x14ac:dyDescent="0.3">
      <c r="C119" s="20" t="str">
        <f>C6</f>
        <v>Underkriterie 1</v>
      </c>
      <c r="G119" s="20" t="str">
        <f>IF(G106="Fejl","Fejl",G106*$E6)</f>
        <v>Fejl</v>
      </c>
      <c r="H119" s="20" t="str">
        <f t="shared" ref="H119:P119" si="94">IF(H106="Fejl","Fejl",H106*$E6)</f>
        <v>Fejl</v>
      </c>
      <c r="I119" s="20" t="str">
        <f t="shared" si="94"/>
        <v>Fejl</v>
      </c>
      <c r="J119" s="20" t="str">
        <f t="shared" si="94"/>
        <v>Fejl</v>
      </c>
      <c r="K119" s="20" t="str">
        <f t="shared" si="94"/>
        <v>Fejl</v>
      </c>
      <c r="L119" s="20" t="str">
        <f t="shared" si="94"/>
        <v>Fejl</v>
      </c>
      <c r="M119" s="20" t="str">
        <f t="shared" si="94"/>
        <v>Fejl</v>
      </c>
      <c r="N119" s="20" t="str">
        <f t="shared" si="94"/>
        <v>Fejl</v>
      </c>
      <c r="O119" s="20" t="str">
        <f t="shared" si="94"/>
        <v>Fejl</v>
      </c>
      <c r="P119" s="20" t="str">
        <f t="shared" si="94"/>
        <v>Fejl</v>
      </c>
      <c r="R119" s="20"/>
    </row>
    <row r="120" spans="3:18" x14ac:dyDescent="0.3">
      <c r="C120" s="20" t="str">
        <f t="shared" ref="C120:C130" si="95">C7</f>
        <v>Underkriterie 2</v>
      </c>
      <c r="G120" s="20" t="str">
        <f t="shared" ref="G120:G129" si="96">IF(G107="Fejl","Fejl",G107*$E7)</f>
        <v>Fejl</v>
      </c>
      <c r="H120" s="20" t="str">
        <f t="shared" ref="H120:P120" si="97">IF(H107="Fejl","Fejl",H107*$E7)</f>
        <v>Fejl</v>
      </c>
      <c r="I120" s="20" t="str">
        <f t="shared" si="97"/>
        <v>Fejl</v>
      </c>
      <c r="J120" s="20" t="str">
        <f t="shared" si="97"/>
        <v>Fejl</v>
      </c>
      <c r="K120" s="20" t="str">
        <f t="shared" si="97"/>
        <v>Fejl</v>
      </c>
      <c r="L120" s="20" t="str">
        <f t="shared" si="97"/>
        <v>Fejl</v>
      </c>
      <c r="M120" s="20" t="str">
        <f t="shared" si="97"/>
        <v>Fejl</v>
      </c>
      <c r="N120" s="20" t="str">
        <f t="shared" si="97"/>
        <v>Fejl</v>
      </c>
      <c r="O120" s="20" t="str">
        <f t="shared" si="97"/>
        <v>Fejl</v>
      </c>
      <c r="P120" s="20" t="str">
        <f t="shared" si="97"/>
        <v>Fejl</v>
      </c>
      <c r="R120" s="20"/>
    </row>
    <row r="121" spans="3:18" x14ac:dyDescent="0.3">
      <c r="C121" s="20" t="str">
        <f t="shared" si="95"/>
        <v>Underkriterie 3</v>
      </c>
      <c r="G121" s="20" t="str">
        <f t="shared" si="96"/>
        <v>Fejl</v>
      </c>
      <c r="H121" s="20" t="str">
        <f t="shared" ref="H121:P121" si="98">IF(H108="Fejl","Fejl",H108*$E8)</f>
        <v>Fejl</v>
      </c>
      <c r="I121" s="20" t="str">
        <f t="shared" si="98"/>
        <v>Fejl</v>
      </c>
      <c r="J121" s="20" t="str">
        <f t="shared" si="98"/>
        <v>Fejl</v>
      </c>
      <c r="K121" s="20" t="str">
        <f t="shared" si="98"/>
        <v>Fejl</v>
      </c>
      <c r="L121" s="20" t="str">
        <f t="shared" si="98"/>
        <v>Fejl</v>
      </c>
      <c r="M121" s="20" t="str">
        <f t="shared" si="98"/>
        <v>Fejl</v>
      </c>
      <c r="N121" s="20" t="str">
        <f t="shared" si="98"/>
        <v>Fejl</v>
      </c>
      <c r="O121" s="20" t="str">
        <f t="shared" si="98"/>
        <v>Fejl</v>
      </c>
      <c r="P121" s="20" t="str">
        <f t="shared" si="98"/>
        <v>Fejl</v>
      </c>
      <c r="R121" s="20"/>
    </row>
    <row r="122" spans="3:18" x14ac:dyDescent="0.3">
      <c r="C122" s="20" t="str">
        <f t="shared" si="95"/>
        <v>Underkriterie 4</v>
      </c>
      <c r="G122" s="20" t="str">
        <f t="shared" si="96"/>
        <v>Fejl</v>
      </c>
      <c r="H122" s="20" t="str">
        <f t="shared" ref="H122:P122" si="99">IF(H109="Fejl","Fejl",H109*$E9)</f>
        <v>Fejl</v>
      </c>
      <c r="I122" s="20" t="str">
        <f t="shared" si="99"/>
        <v>Fejl</v>
      </c>
      <c r="J122" s="20" t="str">
        <f t="shared" si="99"/>
        <v>Fejl</v>
      </c>
      <c r="K122" s="20" t="str">
        <f t="shared" si="99"/>
        <v>Fejl</v>
      </c>
      <c r="L122" s="20" t="str">
        <f t="shared" si="99"/>
        <v>Fejl</v>
      </c>
      <c r="M122" s="20" t="str">
        <f t="shared" si="99"/>
        <v>Fejl</v>
      </c>
      <c r="N122" s="20" t="str">
        <f t="shared" si="99"/>
        <v>Fejl</v>
      </c>
      <c r="O122" s="20" t="str">
        <f t="shared" si="99"/>
        <v>Fejl</v>
      </c>
      <c r="P122" s="20" t="str">
        <f t="shared" si="99"/>
        <v>Fejl</v>
      </c>
      <c r="R122" s="20"/>
    </row>
    <row r="123" spans="3:18" x14ac:dyDescent="0.3">
      <c r="C123" s="20" t="str">
        <f t="shared" si="95"/>
        <v>Underkriterie 5</v>
      </c>
      <c r="G123" s="20" t="str">
        <f t="shared" si="96"/>
        <v>Fejl</v>
      </c>
      <c r="H123" s="20" t="str">
        <f t="shared" ref="H123:P123" si="100">IF(H110="Fejl","Fejl",H110*$E10)</f>
        <v>Fejl</v>
      </c>
      <c r="I123" s="20" t="str">
        <f t="shared" si="100"/>
        <v>Fejl</v>
      </c>
      <c r="J123" s="20" t="str">
        <f t="shared" si="100"/>
        <v>Fejl</v>
      </c>
      <c r="K123" s="20" t="str">
        <f t="shared" si="100"/>
        <v>Fejl</v>
      </c>
      <c r="L123" s="20" t="str">
        <f t="shared" si="100"/>
        <v>Fejl</v>
      </c>
      <c r="M123" s="20" t="str">
        <f t="shared" si="100"/>
        <v>Fejl</v>
      </c>
      <c r="N123" s="20" t="str">
        <f t="shared" si="100"/>
        <v>Fejl</v>
      </c>
      <c r="O123" s="20" t="str">
        <f t="shared" si="100"/>
        <v>Fejl</v>
      </c>
      <c r="P123" s="20" t="str">
        <f t="shared" si="100"/>
        <v>Fejl</v>
      </c>
      <c r="R123" s="20"/>
    </row>
    <row r="124" spans="3:18" x14ac:dyDescent="0.3">
      <c r="C124" s="20" t="str">
        <f t="shared" si="95"/>
        <v>Underkriterie 6</v>
      </c>
      <c r="G124" s="20" t="str">
        <f t="shared" ref="G124:P124" si="101">IF(G111="Fejl","Fejl",G111*$E11)</f>
        <v>Fejl</v>
      </c>
      <c r="H124" s="20" t="str">
        <f t="shared" si="101"/>
        <v>Fejl</v>
      </c>
      <c r="I124" s="20" t="str">
        <f t="shared" si="101"/>
        <v>Fejl</v>
      </c>
      <c r="J124" s="20" t="str">
        <f t="shared" si="101"/>
        <v>Fejl</v>
      </c>
      <c r="K124" s="20" t="str">
        <f t="shared" si="101"/>
        <v>Fejl</v>
      </c>
      <c r="L124" s="20" t="str">
        <f t="shared" si="101"/>
        <v>Fejl</v>
      </c>
      <c r="M124" s="20" t="str">
        <f t="shared" si="101"/>
        <v>Fejl</v>
      </c>
      <c r="N124" s="20" t="str">
        <f t="shared" si="101"/>
        <v>Fejl</v>
      </c>
      <c r="O124" s="20" t="str">
        <f t="shared" si="101"/>
        <v>Fejl</v>
      </c>
      <c r="P124" s="20" t="str">
        <f t="shared" si="101"/>
        <v>Fejl</v>
      </c>
      <c r="R124" s="20"/>
    </row>
    <row r="125" spans="3:18" x14ac:dyDescent="0.3">
      <c r="C125" s="20" t="str">
        <f t="shared" si="95"/>
        <v>Underkriterie 7</v>
      </c>
      <c r="G125" s="20" t="str">
        <f t="shared" si="96"/>
        <v>Fejl</v>
      </c>
      <c r="H125" s="20" t="str">
        <f t="shared" ref="H125:P125" si="102">IF(H112="Fejl","Fejl",H112*$E12)</f>
        <v>Fejl</v>
      </c>
      <c r="I125" s="20" t="str">
        <f t="shared" si="102"/>
        <v>Fejl</v>
      </c>
      <c r="J125" s="20" t="str">
        <f t="shared" si="102"/>
        <v>Fejl</v>
      </c>
      <c r="K125" s="20" t="str">
        <f t="shared" si="102"/>
        <v>Fejl</v>
      </c>
      <c r="L125" s="20" t="str">
        <f t="shared" si="102"/>
        <v>Fejl</v>
      </c>
      <c r="M125" s="20" t="str">
        <f t="shared" si="102"/>
        <v>Fejl</v>
      </c>
      <c r="N125" s="20" t="str">
        <f t="shared" si="102"/>
        <v>Fejl</v>
      </c>
      <c r="O125" s="20" t="str">
        <f t="shared" si="102"/>
        <v>Fejl</v>
      </c>
      <c r="P125" s="20" t="str">
        <f t="shared" si="102"/>
        <v>Fejl</v>
      </c>
      <c r="R125" s="20"/>
    </row>
    <row r="126" spans="3:18" x14ac:dyDescent="0.3">
      <c r="C126" s="20" t="str">
        <f t="shared" si="95"/>
        <v>Underkriterie 8</v>
      </c>
      <c r="G126" s="20" t="str">
        <f t="shared" si="96"/>
        <v>Fejl</v>
      </c>
      <c r="H126" s="20" t="str">
        <f t="shared" ref="H126:P126" si="103">IF(H113="Fejl","Fejl",H113*$E13)</f>
        <v>Fejl</v>
      </c>
      <c r="I126" s="20" t="str">
        <f t="shared" si="103"/>
        <v>Fejl</v>
      </c>
      <c r="J126" s="20" t="str">
        <f t="shared" si="103"/>
        <v>Fejl</v>
      </c>
      <c r="K126" s="20" t="str">
        <f t="shared" si="103"/>
        <v>Fejl</v>
      </c>
      <c r="L126" s="20" t="str">
        <f t="shared" si="103"/>
        <v>Fejl</v>
      </c>
      <c r="M126" s="20" t="str">
        <f t="shared" si="103"/>
        <v>Fejl</v>
      </c>
      <c r="N126" s="20" t="str">
        <f t="shared" si="103"/>
        <v>Fejl</v>
      </c>
      <c r="O126" s="20" t="str">
        <f t="shared" si="103"/>
        <v>Fejl</v>
      </c>
      <c r="P126" s="20" t="str">
        <f t="shared" si="103"/>
        <v>Fejl</v>
      </c>
      <c r="R126" s="20"/>
    </row>
    <row r="127" spans="3:18" x14ac:dyDescent="0.3">
      <c r="C127" s="20" t="str">
        <f t="shared" si="95"/>
        <v>Underkriterie 9</v>
      </c>
      <c r="G127" s="20" t="str">
        <f t="shared" ref="G127:P127" si="104">IF(G114="Fejl","Fejl",G114*$E14)</f>
        <v>Fejl</v>
      </c>
      <c r="H127" s="20" t="str">
        <f t="shared" si="104"/>
        <v>Fejl</v>
      </c>
      <c r="I127" s="20" t="str">
        <f t="shared" si="104"/>
        <v>Fejl</v>
      </c>
      <c r="J127" s="20" t="str">
        <f t="shared" si="104"/>
        <v>Fejl</v>
      </c>
      <c r="K127" s="20" t="str">
        <f t="shared" si="104"/>
        <v>Fejl</v>
      </c>
      <c r="L127" s="20" t="str">
        <f t="shared" si="104"/>
        <v>Fejl</v>
      </c>
      <c r="M127" s="20" t="str">
        <f t="shared" si="104"/>
        <v>Fejl</v>
      </c>
      <c r="N127" s="20" t="str">
        <f t="shared" si="104"/>
        <v>Fejl</v>
      </c>
      <c r="O127" s="20" t="str">
        <f t="shared" si="104"/>
        <v>Fejl</v>
      </c>
      <c r="P127" s="20" t="str">
        <f t="shared" si="104"/>
        <v>Fejl</v>
      </c>
      <c r="R127" s="20"/>
    </row>
    <row r="128" spans="3:18" x14ac:dyDescent="0.3">
      <c r="C128" s="20" t="str">
        <f t="shared" si="95"/>
        <v>Underkriterie 10</v>
      </c>
      <c r="G128" s="20" t="str">
        <f t="shared" si="96"/>
        <v>Fejl</v>
      </c>
      <c r="H128" s="20" t="str">
        <f t="shared" ref="H128:P128" si="105">IF(H115="Fejl","Fejl",H115*$E15)</f>
        <v>Fejl</v>
      </c>
      <c r="I128" s="20" t="str">
        <f t="shared" si="105"/>
        <v>Fejl</v>
      </c>
      <c r="J128" s="20" t="str">
        <f t="shared" si="105"/>
        <v>Fejl</v>
      </c>
      <c r="K128" s="20" t="str">
        <f t="shared" si="105"/>
        <v>Fejl</v>
      </c>
      <c r="L128" s="20" t="str">
        <f t="shared" si="105"/>
        <v>Fejl</v>
      </c>
      <c r="M128" s="20" t="str">
        <f t="shared" si="105"/>
        <v>Fejl</v>
      </c>
      <c r="N128" s="20" t="str">
        <f t="shared" si="105"/>
        <v>Fejl</v>
      </c>
      <c r="O128" s="20" t="str">
        <f t="shared" si="105"/>
        <v>Fejl</v>
      </c>
      <c r="P128" s="20" t="str">
        <f t="shared" si="105"/>
        <v>Fejl</v>
      </c>
      <c r="R128" s="20"/>
    </row>
    <row r="129" spans="3:18" x14ac:dyDescent="0.3">
      <c r="C129" s="20" t="str">
        <f t="shared" si="95"/>
        <v>Underkriterie 11</v>
      </c>
      <c r="G129" s="20" t="str">
        <f t="shared" si="96"/>
        <v>Fejl</v>
      </c>
      <c r="H129" s="20" t="str">
        <f t="shared" ref="H129:P129" si="106">IF(H116="Fejl","Fejl",H116*$E16)</f>
        <v>Fejl</v>
      </c>
      <c r="I129" s="20" t="str">
        <f t="shared" si="106"/>
        <v>Fejl</v>
      </c>
      <c r="J129" s="20" t="str">
        <f t="shared" si="106"/>
        <v>Fejl</v>
      </c>
      <c r="K129" s="20" t="str">
        <f t="shared" si="106"/>
        <v>Fejl</v>
      </c>
      <c r="L129" s="20" t="str">
        <f t="shared" si="106"/>
        <v>Fejl</v>
      </c>
      <c r="M129" s="20" t="str">
        <f t="shared" si="106"/>
        <v>Fejl</v>
      </c>
      <c r="N129" s="20" t="str">
        <f t="shared" si="106"/>
        <v>Fejl</v>
      </c>
      <c r="O129" s="20" t="str">
        <f t="shared" si="106"/>
        <v>Fejl</v>
      </c>
      <c r="P129" s="20" t="str">
        <f t="shared" si="106"/>
        <v>Fejl</v>
      </c>
      <c r="R129" s="20"/>
    </row>
    <row r="130" spans="3:18" x14ac:dyDescent="0.3">
      <c r="C130" s="20" t="str">
        <f t="shared" si="95"/>
        <v>Underkriterie 12</v>
      </c>
      <c r="G130" s="20" t="str">
        <f>IF(G117="Fejl","Fejl",G117*$E17)</f>
        <v>Fejl</v>
      </c>
      <c r="H130" s="20" t="str">
        <f t="shared" ref="H130:P130" si="107">IF(H117="Fejl","Fejl",H117*$E17)</f>
        <v>Fejl</v>
      </c>
      <c r="I130" s="20" t="str">
        <f t="shared" si="107"/>
        <v>Fejl</v>
      </c>
      <c r="J130" s="20" t="str">
        <f t="shared" si="107"/>
        <v>Fejl</v>
      </c>
      <c r="K130" s="20" t="str">
        <f t="shared" si="107"/>
        <v>Fejl</v>
      </c>
      <c r="L130" s="20" t="str">
        <f t="shared" si="107"/>
        <v>Fejl</v>
      </c>
      <c r="M130" s="20" t="str">
        <f t="shared" si="107"/>
        <v>Fejl</v>
      </c>
      <c r="N130" s="20" t="str">
        <f t="shared" si="107"/>
        <v>Fejl</v>
      </c>
      <c r="O130" s="20" t="str">
        <f t="shared" si="107"/>
        <v>Fejl</v>
      </c>
      <c r="P130" s="20" t="str">
        <f t="shared" si="107"/>
        <v>Fejl</v>
      </c>
      <c r="R130" s="20"/>
    </row>
    <row r="131" spans="3:18" x14ac:dyDescent="0.3">
      <c r="C131" s="20" t="s">
        <v>36</v>
      </c>
      <c r="G131" s="20" t="str">
        <f>IF(SUM(G118:G130)=0,"Fejl",SUM(G118:G130))</f>
        <v>Fejl</v>
      </c>
      <c r="H131" s="20" t="str">
        <f>IF(SUM(H118:H130)=0,"Fejl",SUM(H118:H130))</f>
        <v>Fejl</v>
      </c>
      <c r="I131" s="20" t="str">
        <f>IF(SUM(I118:I130)=0,"Fejl",SUM(I118:I130))</f>
        <v>Fejl</v>
      </c>
      <c r="J131" s="20" t="str">
        <f t="shared" ref="J131:P131" si="108">IF(SUM(J118:J130)=0,"Fejl",SUM(J118:J130))</f>
        <v>Fejl</v>
      </c>
      <c r="K131" s="20" t="str">
        <f t="shared" si="108"/>
        <v>Fejl</v>
      </c>
      <c r="L131" s="20" t="str">
        <f t="shared" si="108"/>
        <v>Fejl</v>
      </c>
      <c r="M131" s="20" t="str">
        <f t="shared" si="108"/>
        <v>Fejl</v>
      </c>
      <c r="N131" s="20" t="str">
        <f t="shared" si="108"/>
        <v>Fejl</v>
      </c>
      <c r="O131" s="20" t="str">
        <f t="shared" si="108"/>
        <v>Fejl</v>
      </c>
      <c r="P131" s="20" t="str">
        <f t="shared" si="108"/>
        <v>Fejl</v>
      </c>
      <c r="R131" s="20"/>
    </row>
    <row r="132" spans="3:18" x14ac:dyDescent="0.3">
      <c r="C132" s="21"/>
      <c r="D132" s="21"/>
      <c r="E132" s="21"/>
      <c r="R132" s="20"/>
    </row>
    <row r="133" spans="3:18" x14ac:dyDescent="0.3">
      <c r="C133" s="21" t="s">
        <v>15</v>
      </c>
      <c r="D133" s="21" t="s">
        <v>18</v>
      </c>
      <c r="G133" s="20" t="s">
        <v>0</v>
      </c>
      <c r="H133" s="20" t="s">
        <v>1</v>
      </c>
      <c r="I133" s="20" t="s">
        <v>2</v>
      </c>
      <c r="J133" s="20" t="s">
        <v>4</v>
      </c>
      <c r="K133" s="20" t="s">
        <v>5</v>
      </c>
      <c r="L133" s="20" t="s">
        <v>43</v>
      </c>
      <c r="M133" s="20" t="s">
        <v>44</v>
      </c>
      <c r="N133" s="20" t="s">
        <v>45</v>
      </c>
      <c r="O133" s="20" t="s">
        <v>46</v>
      </c>
      <c r="P133" s="20" t="s">
        <v>47</v>
      </c>
      <c r="R133" s="20"/>
    </row>
    <row r="134" spans="3:18" x14ac:dyDescent="0.3">
      <c r="C134" s="20" t="s">
        <v>6</v>
      </c>
      <c r="G134" s="20" t="str">
        <f>IF(G5="","Fejl",IF($H$2&lt;$K$2,$H$2+($K$2-$H$2)*(1-((G5-$T14)/($T16-$T14))),$K$2+($H$2-$K$2)*(1-((G5-$T14)/($T16-$T14)))))</f>
        <v>Fejl</v>
      </c>
      <c r="H134" s="20" t="str">
        <f t="shared" ref="H134:P134" si="109">IF(H5="","Fejl",IF($H$2&lt;$K$2,$H$2+($K$2-$H$2)*(1-((H5-$T14)/($T16-$T14))),$K$2+($H$2-$K$2)*(1-((H5-$T14)/($T16-$T14)))))</f>
        <v>Fejl</v>
      </c>
      <c r="I134" s="20" t="str">
        <f t="shared" si="109"/>
        <v>Fejl</v>
      </c>
      <c r="J134" s="20" t="str">
        <f t="shared" si="109"/>
        <v>Fejl</v>
      </c>
      <c r="K134" s="20" t="str">
        <f t="shared" si="109"/>
        <v>Fejl</v>
      </c>
      <c r="L134" s="20" t="str">
        <f t="shared" si="109"/>
        <v>Fejl</v>
      </c>
      <c r="M134" s="20" t="str">
        <f t="shared" si="109"/>
        <v>Fejl</v>
      </c>
      <c r="N134" s="20" t="str">
        <f t="shared" si="109"/>
        <v>Fejl</v>
      </c>
      <c r="O134" s="20" t="str">
        <f t="shared" si="109"/>
        <v>Fejl</v>
      </c>
      <c r="P134" s="20" t="str">
        <f t="shared" si="109"/>
        <v>Fejl</v>
      </c>
      <c r="R134" s="20"/>
    </row>
    <row r="135" spans="3:18" x14ac:dyDescent="0.3">
      <c r="C135" s="20" t="str">
        <f>C6</f>
        <v>Underkriterie 1</v>
      </c>
      <c r="G135" s="20" t="str">
        <f>IF(G6="","Fejl",IF($H$2&gt;$K$2,G29,G6))</f>
        <v>Fejl</v>
      </c>
      <c r="H135" s="20" t="str">
        <f t="shared" ref="H135:P135" si="110">IF(H6="","Fejl",IF($H$2&gt;$K$2,H29,H6))</f>
        <v>Fejl</v>
      </c>
      <c r="I135" s="20" t="str">
        <f t="shared" si="110"/>
        <v>Fejl</v>
      </c>
      <c r="J135" s="20" t="str">
        <f t="shared" si="110"/>
        <v>Fejl</v>
      </c>
      <c r="K135" s="20" t="str">
        <f t="shared" si="110"/>
        <v>Fejl</v>
      </c>
      <c r="L135" s="20" t="str">
        <f t="shared" si="110"/>
        <v>Fejl</v>
      </c>
      <c r="M135" s="20" t="str">
        <f t="shared" si="110"/>
        <v>Fejl</v>
      </c>
      <c r="N135" s="20" t="str">
        <f t="shared" si="110"/>
        <v>Fejl</v>
      </c>
      <c r="O135" s="20" t="str">
        <f t="shared" si="110"/>
        <v>Fejl</v>
      </c>
      <c r="P135" s="20" t="str">
        <f t="shared" si="110"/>
        <v>Fejl</v>
      </c>
      <c r="R135" s="20"/>
    </row>
    <row r="136" spans="3:18" x14ac:dyDescent="0.3">
      <c r="C136" s="20" t="str">
        <f t="shared" ref="C136:C146" si="111">C7</f>
        <v>Underkriterie 2</v>
      </c>
      <c r="G136" s="20" t="str">
        <f t="shared" ref="G136:P136" si="112">IF(G7="","Fejl",IF($H$2&gt;$K$2,G30,G7))</f>
        <v>Fejl</v>
      </c>
      <c r="H136" s="20" t="str">
        <f t="shared" si="112"/>
        <v>Fejl</v>
      </c>
      <c r="I136" s="20" t="str">
        <f t="shared" si="112"/>
        <v>Fejl</v>
      </c>
      <c r="J136" s="20" t="str">
        <f t="shared" si="112"/>
        <v>Fejl</v>
      </c>
      <c r="K136" s="20" t="str">
        <f t="shared" si="112"/>
        <v>Fejl</v>
      </c>
      <c r="L136" s="20" t="str">
        <f t="shared" si="112"/>
        <v>Fejl</v>
      </c>
      <c r="M136" s="20" t="str">
        <f t="shared" si="112"/>
        <v>Fejl</v>
      </c>
      <c r="N136" s="20" t="str">
        <f t="shared" si="112"/>
        <v>Fejl</v>
      </c>
      <c r="O136" s="20" t="str">
        <f t="shared" si="112"/>
        <v>Fejl</v>
      </c>
      <c r="P136" s="20" t="str">
        <f t="shared" si="112"/>
        <v>Fejl</v>
      </c>
      <c r="R136" s="20"/>
    </row>
    <row r="137" spans="3:18" x14ac:dyDescent="0.3">
      <c r="C137" s="20" t="str">
        <f t="shared" si="111"/>
        <v>Underkriterie 3</v>
      </c>
      <c r="G137" s="20" t="str">
        <f t="shared" ref="G137:P137" si="113">IF(G8="","Fejl",IF($H$2&gt;$K$2,G31,G8))</f>
        <v>Fejl</v>
      </c>
      <c r="H137" s="20" t="str">
        <f t="shared" si="113"/>
        <v>Fejl</v>
      </c>
      <c r="I137" s="20" t="str">
        <f t="shared" si="113"/>
        <v>Fejl</v>
      </c>
      <c r="J137" s="20" t="str">
        <f t="shared" si="113"/>
        <v>Fejl</v>
      </c>
      <c r="K137" s="20" t="str">
        <f t="shared" si="113"/>
        <v>Fejl</v>
      </c>
      <c r="L137" s="20" t="str">
        <f t="shared" si="113"/>
        <v>Fejl</v>
      </c>
      <c r="M137" s="20" t="str">
        <f t="shared" si="113"/>
        <v>Fejl</v>
      </c>
      <c r="N137" s="20" t="str">
        <f t="shared" si="113"/>
        <v>Fejl</v>
      </c>
      <c r="O137" s="20" t="str">
        <f t="shared" si="113"/>
        <v>Fejl</v>
      </c>
      <c r="P137" s="20" t="str">
        <f t="shared" si="113"/>
        <v>Fejl</v>
      </c>
      <c r="R137" s="20"/>
    </row>
    <row r="138" spans="3:18" x14ac:dyDescent="0.3">
      <c r="C138" s="20" t="str">
        <f t="shared" si="111"/>
        <v>Underkriterie 4</v>
      </c>
      <c r="G138" s="20" t="str">
        <f t="shared" ref="G138:P138" si="114">IF(G9="","Fejl",IF($H$2&gt;$K$2,G32,G9))</f>
        <v>Fejl</v>
      </c>
      <c r="H138" s="20" t="str">
        <f t="shared" si="114"/>
        <v>Fejl</v>
      </c>
      <c r="I138" s="20" t="str">
        <f t="shared" si="114"/>
        <v>Fejl</v>
      </c>
      <c r="J138" s="20" t="str">
        <f t="shared" si="114"/>
        <v>Fejl</v>
      </c>
      <c r="K138" s="20" t="str">
        <f t="shared" si="114"/>
        <v>Fejl</v>
      </c>
      <c r="L138" s="20" t="str">
        <f t="shared" si="114"/>
        <v>Fejl</v>
      </c>
      <c r="M138" s="20" t="str">
        <f t="shared" si="114"/>
        <v>Fejl</v>
      </c>
      <c r="N138" s="20" t="str">
        <f t="shared" si="114"/>
        <v>Fejl</v>
      </c>
      <c r="O138" s="20" t="str">
        <f t="shared" si="114"/>
        <v>Fejl</v>
      </c>
      <c r="P138" s="20" t="str">
        <f t="shared" si="114"/>
        <v>Fejl</v>
      </c>
      <c r="R138" s="20"/>
    </row>
    <row r="139" spans="3:18" x14ac:dyDescent="0.3">
      <c r="C139" s="20" t="str">
        <f t="shared" si="111"/>
        <v>Underkriterie 5</v>
      </c>
      <c r="G139" s="20" t="str">
        <f t="shared" ref="G139:P139" si="115">IF(G10="","Fejl",IF($H$2&gt;$K$2,G33,G10))</f>
        <v>Fejl</v>
      </c>
      <c r="H139" s="20" t="str">
        <f t="shared" si="115"/>
        <v>Fejl</v>
      </c>
      <c r="I139" s="20" t="str">
        <f t="shared" si="115"/>
        <v>Fejl</v>
      </c>
      <c r="J139" s="20" t="str">
        <f t="shared" si="115"/>
        <v>Fejl</v>
      </c>
      <c r="K139" s="20" t="str">
        <f t="shared" si="115"/>
        <v>Fejl</v>
      </c>
      <c r="L139" s="20" t="str">
        <f t="shared" si="115"/>
        <v>Fejl</v>
      </c>
      <c r="M139" s="20" t="str">
        <f t="shared" si="115"/>
        <v>Fejl</v>
      </c>
      <c r="N139" s="20" t="str">
        <f t="shared" si="115"/>
        <v>Fejl</v>
      </c>
      <c r="O139" s="20" t="str">
        <f t="shared" si="115"/>
        <v>Fejl</v>
      </c>
      <c r="P139" s="20" t="str">
        <f t="shared" si="115"/>
        <v>Fejl</v>
      </c>
      <c r="R139" s="20"/>
    </row>
    <row r="140" spans="3:18" x14ac:dyDescent="0.3">
      <c r="C140" s="20" t="str">
        <f t="shared" si="111"/>
        <v>Underkriterie 6</v>
      </c>
      <c r="G140" s="20" t="str">
        <f t="shared" ref="G140:P140" si="116">IF(G11="","Fejl",IF($H$2&gt;$K$2,G34,G11))</f>
        <v>Fejl</v>
      </c>
      <c r="H140" s="20" t="str">
        <f t="shared" si="116"/>
        <v>Fejl</v>
      </c>
      <c r="I140" s="20" t="str">
        <f t="shared" si="116"/>
        <v>Fejl</v>
      </c>
      <c r="J140" s="20" t="str">
        <f t="shared" si="116"/>
        <v>Fejl</v>
      </c>
      <c r="K140" s="20" t="str">
        <f t="shared" si="116"/>
        <v>Fejl</v>
      </c>
      <c r="L140" s="20" t="str">
        <f t="shared" si="116"/>
        <v>Fejl</v>
      </c>
      <c r="M140" s="20" t="str">
        <f t="shared" si="116"/>
        <v>Fejl</v>
      </c>
      <c r="N140" s="20" t="str">
        <f t="shared" si="116"/>
        <v>Fejl</v>
      </c>
      <c r="O140" s="20" t="str">
        <f t="shared" si="116"/>
        <v>Fejl</v>
      </c>
      <c r="P140" s="20" t="str">
        <f t="shared" si="116"/>
        <v>Fejl</v>
      </c>
      <c r="R140" s="20"/>
    </row>
    <row r="141" spans="3:18" x14ac:dyDescent="0.3">
      <c r="C141" s="20" t="str">
        <f t="shared" si="111"/>
        <v>Underkriterie 7</v>
      </c>
      <c r="G141" s="20" t="str">
        <f t="shared" ref="G141:P141" si="117">IF(G12="","Fejl",IF($H$2&gt;$K$2,G35,G12))</f>
        <v>Fejl</v>
      </c>
      <c r="H141" s="20" t="str">
        <f t="shared" si="117"/>
        <v>Fejl</v>
      </c>
      <c r="I141" s="20" t="str">
        <f t="shared" si="117"/>
        <v>Fejl</v>
      </c>
      <c r="J141" s="20" t="str">
        <f t="shared" si="117"/>
        <v>Fejl</v>
      </c>
      <c r="K141" s="20" t="str">
        <f t="shared" si="117"/>
        <v>Fejl</v>
      </c>
      <c r="L141" s="20" t="str">
        <f t="shared" si="117"/>
        <v>Fejl</v>
      </c>
      <c r="M141" s="20" t="str">
        <f t="shared" si="117"/>
        <v>Fejl</v>
      </c>
      <c r="N141" s="20" t="str">
        <f t="shared" si="117"/>
        <v>Fejl</v>
      </c>
      <c r="O141" s="20" t="str">
        <f t="shared" si="117"/>
        <v>Fejl</v>
      </c>
      <c r="P141" s="20" t="str">
        <f t="shared" si="117"/>
        <v>Fejl</v>
      </c>
      <c r="R141" s="20"/>
    </row>
    <row r="142" spans="3:18" x14ac:dyDescent="0.3">
      <c r="C142" s="20" t="str">
        <f t="shared" si="111"/>
        <v>Underkriterie 8</v>
      </c>
      <c r="G142" s="20" t="str">
        <f t="shared" ref="G142:P142" si="118">IF(G13="","Fejl",IF($H$2&gt;$K$2,G36,G13))</f>
        <v>Fejl</v>
      </c>
      <c r="H142" s="20" t="str">
        <f t="shared" si="118"/>
        <v>Fejl</v>
      </c>
      <c r="I142" s="20" t="str">
        <f t="shared" si="118"/>
        <v>Fejl</v>
      </c>
      <c r="J142" s="20" t="str">
        <f t="shared" si="118"/>
        <v>Fejl</v>
      </c>
      <c r="K142" s="20" t="str">
        <f t="shared" si="118"/>
        <v>Fejl</v>
      </c>
      <c r="L142" s="20" t="str">
        <f t="shared" si="118"/>
        <v>Fejl</v>
      </c>
      <c r="M142" s="20" t="str">
        <f t="shared" si="118"/>
        <v>Fejl</v>
      </c>
      <c r="N142" s="20" t="str">
        <f t="shared" si="118"/>
        <v>Fejl</v>
      </c>
      <c r="O142" s="20" t="str">
        <f t="shared" si="118"/>
        <v>Fejl</v>
      </c>
      <c r="P142" s="20" t="str">
        <f t="shared" si="118"/>
        <v>Fejl</v>
      </c>
      <c r="R142" s="20"/>
    </row>
    <row r="143" spans="3:18" x14ac:dyDescent="0.3">
      <c r="C143" s="20" t="str">
        <f t="shared" si="111"/>
        <v>Underkriterie 9</v>
      </c>
      <c r="G143" s="20" t="str">
        <f t="shared" ref="G143:P143" si="119">IF(G14="","Fejl",IF($H$2&gt;$K$2,G37,G14))</f>
        <v>Fejl</v>
      </c>
      <c r="H143" s="20" t="str">
        <f t="shared" si="119"/>
        <v>Fejl</v>
      </c>
      <c r="I143" s="20" t="str">
        <f t="shared" si="119"/>
        <v>Fejl</v>
      </c>
      <c r="J143" s="20" t="str">
        <f t="shared" si="119"/>
        <v>Fejl</v>
      </c>
      <c r="K143" s="20" t="str">
        <f t="shared" si="119"/>
        <v>Fejl</v>
      </c>
      <c r="L143" s="20" t="str">
        <f t="shared" si="119"/>
        <v>Fejl</v>
      </c>
      <c r="M143" s="20" t="str">
        <f t="shared" si="119"/>
        <v>Fejl</v>
      </c>
      <c r="N143" s="20" t="str">
        <f t="shared" si="119"/>
        <v>Fejl</v>
      </c>
      <c r="O143" s="20" t="str">
        <f t="shared" si="119"/>
        <v>Fejl</v>
      </c>
      <c r="P143" s="20" t="str">
        <f t="shared" si="119"/>
        <v>Fejl</v>
      </c>
      <c r="R143" s="20"/>
    </row>
    <row r="144" spans="3:18" x14ac:dyDescent="0.3">
      <c r="C144" s="20" t="str">
        <f t="shared" si="111"/>
        <v>Underkriterie 10</v>
      </c>
      <c r="G144" s="20" t="str">
        <f t="shared" ref="G144:P144" si="120">IF(G15="","Fejl",IF($H$2&gt;$K$2,G38,G15))</f>
        <v>Fejl</v>
      </c>
      <c r="H144" s="20" t="str">
        <f t="shared" si="120"/>
        <v>Fejl</v>
      </c>
      <c r="I144" s="20" t="str">
        <f t="shared" si="120"/>
        <v>Fejl</v>
      </c>
      <c r="J144" s="20" t="str">
        <f t="shared" si="120"/>
        <v>Fejl</v>
      </c>
      <c r="K144" s="20" t="str">
        <f t="shared" si="120"/>
        <v>Fejl</v>
      </c>
      <c r="L144" s="20" t="str">
        <f t="shared" si="120"/>
        <v>Fejl</v>
      </c>
      <c r="M144" s="20" t="str">
        <f t="shared" si="120"/>
        <v>Fejl</v>
      </c>
      <c r="N144" s="20" t="str">
        <f t="shared" si="120"/>
        <v>Fejl</v>
      </c>
      <c r="O144" s="20" t="str">
        <f t="shared" si="120"/>
        <v>Fejl</v>
      </c>
      <c r="P144" s="20" t="str">
        <f t="shared" si="120"/>
        <v>Fejl</v>
      </c>
      <c r="R144" s="20"/>
    </row>
    <row r="145" spans="3:18" x14ac:dyDescent="0.3">
      <c r="C145" s="20" t="str">
        <f t="shared" si="111"/>
        <v>Underkriterie 11</v>
      </c>
      <c r="G145" s="20" t="str">
        <f t="shared" ref="G145:P145" si="121">IF(G16="","Fejl",IF($H$2&gt;$K$2,G39,G16))</f>
        <v>Fejl</v>
      </c>
      <c r="H145" s="20" t="str">
        <f t="shared" si="121"/>
        <v>Fejl</v>
      </c>
      <c r="I145" s="20" t="str">
        <f t="shared" si="121"/>
        <v>Fejl</v>
      </c>
      <c r="J145" s="20" t="str">
        <f t="shared" si="121"/>
        <v>Fejl</v>
      </c>
      <c r="K145" s="20" t="str">
        <f t="shared" si="121"/>
        <v>Fejl</v>
      </c>
      <c r="L145" s="20" t="str">
        <f t="shared" si="121"/>
        <v>Fejl</v>
      </c>
      <c r="M145" s="20" t="str">
        <f t="shared" si="121"/>
        <v>Fejl</v>
      </c>
      <c r="N145" s="20" t="str">
        <f t="shared" si="121"/>
        <v>Fejl</v>
      </c>
      <c r="O145" s="20" t="str">
        <f t="shared" si="121"/>
        <v>Fejl</v>
      </c>
      <c r="P145" s="20" t="str">
        <f t="shared" si="121"/>
        <v>Fejl</v>
      </c>
      <c r="R145" s="20"/>
    </row>
    <row r="146" spans="3:18" x14ac:dyDescent="0.3">
      <c r="C146" s="20" t="str">
        <f t="shared" si="111"/>
        <v>Underkriterie 12</v>
      </c>
      <c r="G146" s="20" t="str">
        <f t="shared" ref="G146:P146" si="122">IF(G17="","Fejl",IF($H$2&gt;$K$2,G40,G17))</f>
        <v>Fejl</v>
      </c>
      <c r="H146" s="20" t="str">
        <f t="shared" si="122"/>
        <v>Fejl</v>
      </c>
      <c r="I146" s="20" t="str">
        <f t="shared" si="122"/>
        <v>Fejl</v>
      </c>
      <c r="J146" s="20" t="str">
        <f t="shared" si="122"/>
        <v>Fejl</v>
      </c>
      <c r="K146" s="20" t="str">
        <f t="shared" si="122"/>
        <v>Fejl</v>
      </c>
      <c r="L146" s="20" t="str">
        <f t="shared" si="122"/>
        <v>Fejl</v>
      </c>
      <c r="M146" s="20" t="str">
        <f t="shared" si="122"/>
        <v>Fejl</v>
      </c>
      <c r="N146" s="20" t="str">
        <f t="shared" si="122"/>
        <v>Fejl</v>
      </c>
      <c r="O146" s="20" t="str">
        <f t="shared" si="122"/>
        <v>Fejl</v>
      </c>
      <c r="P146" s="20" t="str">
        <f t="shared" si="122"/>
        <v>Fejl</v>
      </c>
      <c r="R146" s="20"/>
    </row>
    <row r="147" spans="3:18" x14ac:dyDescent="0.3">
      <c r="C147" s="20" t="s">
        <v>7</v>
      </c>
      <c r="G147" s="20" t="str">
        <f>IF(G134="Fejl","Fejl",G134*$E$5)</f>
        <v>Fejl</v>
      </c>
      <c r="H147" s="20" t="str">
        <f t="shared" ref="H147:P147" si="123">IF(H134="Fejl","Fejl",H134*$E$5)</f>
        <v>Fejl</v>
      </c>
      <c r="I147" s="20" t="str">
        <f t="shared" si="123"/>
        <v>Fejl</v>
      </c>
      <c r="J147" s="20" t="str">
        <f t="shared" si="123"/>
        <v>Fejl</v>
      </c>
      <c r="K147" s="20" t="str">
        <f t="shared" si="123"/>
        <v>Fejl</v>
      </c>
      <c r="L147" s="20" t="str">
        <f t="shared" si="123"/>
        <v>Fejl</v>
      </c>
      <c r="M147" s="20" t="str">
        <f t="shared" si="123"/>
        <v>Fejl</v>
      </c>
      <c r="N147" s="20" t="str">
        <f t="shared" si="123"/>
        <v>Fejl</v>
      </c>
      <c r="O147" s="20" t="str">
        <f t="shared" si="123"/>
        <v>Fejl</v>
      </c>
      <c r="P147" s="20" t="str">
        <f t="shared" si="123"/>
        <v>Fejl</v>
      </c>
      <c r="R147" s="20"/>
    </row>
    <row r="148" spans="3:18" x14ac:dyDescent="0.3">
      <c r="C148" s="20" t="str">
        <f>C6</f>
        <v>Underkriterie 1</v>
      </c>
      <c r="G148" s="20" t="str">
        <f t="shared" ref="G148:P148" si="124">IF(G135="Fejl","Fejl",G135*$E6)</f>
        <v>Fejl</v>
      </c>
      <c r="H148" s="20" t="str">
        <f t="shared" si="124"/>
        <v>Fejl</v>
      </c>
      <c r="I148" s="20" t="str">
        <f t="shared" si="124"/>
        <v>Fejl</v>
      </c>
      <c r="J148" s="20" t="str">
        <f t="shared" si="124"/>
        <v>Fejl</v>
      </c>
      <c r="K148" s="20" t="str">
        <f t="shared" si="124"/>
        <v>Fejl</v>
      </c>
      <c r="L148" s="20" t="str">
        <f t="shared" si="124"/>
        <v>Fejl</v>
      </c>
      <c r="M148" s="20" t="str">
        <f t="shared" si="124"/>
        <v>Fejl</v>
      </c>
      <c r="N148" s="20" t="str">
        <f t="shared" si="124"/>
        <v>Fejl</v>
      </c>
      <c r="O148" s="20" t="str">
        <f t="shared" si="124"/>
        <v>Fejl</v>
      </c>
      <c r="P148" s="20" t="str">
        <f t="shared" si="124"/>
        <v>Fejl</v>
      </c>
      <c r="R148" s="20"/>
    </row>
    <row r="149" spans="3:18" x14ac:dyDescent="0.3">
      <c r="C149" s="20" t="str">
        <f t="shared" ref="C149:C159" si="125">C7</f>
        <v>Underkriterie 2</v>
      </c>
      <c r="G149" s="20" t="str">
        <f t="shared" ref="G149:P149" si="126">IF(G136="Fejl","Fejl",G136*$E7)</f>
        <v>Fejl</v>
      </c>
      <c r="H149" s="20" t="str">
        <f t="shared" si="126"/>
        <v>Fejl</v>
      </c>
      <c r="I149" s="20" t="str">
        <f t="shared" si="126"/>
        <v>Fejl</v>
      </c>
      <c r="J149" s="20" t="str">
        <f t="shared" si="126"/>
        <v>Fejl</v>
      </c>
      <c r="K149" s="20" t="str">
        <f t="shared" si="126"/>
        <v>Fejl</v>
      </c>
      <c r="L149" s="20" t="str">
        <f t="shared" si="126"/>
        <v>Fejl</v>
      </c>
      <c r="M149" s="20" t="str">
        <f t="shared" si="126"/>
        <v>Fejl</v>
      </c>
      <c r="N149" s="20" t="str">
        <f t="shared" si="126"/>
        <v>Fejl</v>
      </c>
      <c r="O149" s="20" t="str">
        <f t="shared" si="126"/>
        <v>Fejl</v>
      </c>
      <c r="P149" s="20" t="str">
        <f t="shared" si="126"/>
        <v>Fejl</v>
      </c>
      <c r="R149" s="20"/>
    </row>
    <row r="150" spans="3:18" x14ac:dyDescent="0.3">
      <c r="C150" s="20" t="str">
        <f t="shared" si="125"/>
        <v>Underkriterie 3</v>
      </c>
      <c r="G150" s="20" t="str">
        <f t="shared" ref="G150:P150" si="127">IF(G137="Fejl","Fejl",G137*$E8)</f>
        <v>Fejl</v>
      </c>
      <c r="H150" s="20" t="str">
        <f t="shared" si="127"/>
        <v>Fejl</v>
      </c>
      <c r="I150" s="20" t="str">
        <f t="shared" si="127"/>
        <v>Fejl</v>
      </c>
      <c r="J150" s="20" t="str">
        <f t="shared" si="127"/>
        <v>Fejl</v>
      </c>
      <c r="K150" s="20" t="str">
        <f t="shared" si="127"/>
        <v>Fejl</v>
      </c>
      <c r="L150" s="20" t="str">
        <f t="shared" si="127"/>
        <v>Fejl</v>
      </c>
      <c r="M150" s="20" t="str">
        <f t="shared" si="127"/>
        <v>Fejl</v>
      </c>
      <c r="N150" s="20" t="str">
        <f t="shared" si="127"/>
        <v>Fejl</v>
      </c>
      <c r="O150" s="20" t="str">
        <f t="shared" si="127"/>
        <v>Fejl</v>
      </c>
      <c r="P150" s="20" t="str">
        <f t="shared" si="127"/>
        <v>Fejl</v>
      </c>
      <c r="R150" s="20"/>
    </row>
    <row r="151" spans="3:18" x14ac:dyDescent="0.3">
      <c r="C151" s="20" t="str">
        <f t="shared" si="125"/>
        <v>Underkriterie 4</v>
      </c>
      <c r="G151" s="20" t="str">
        <f t="shared" ref="G151:P151" si="128">IF(G138="Fejl","Fejl",G138*$E9)</f>
        <v>Fejl</v>
      </c>
      <c r="H151" s="20" t="str">
        <f t="shared" si="128"/>
        <v>Fejl</v>
      </c>
      <c r="I151" s="20" t="str">
        <f t="shared" si="128"/>
        <v>Fejl</v>
      </c>
      <c r="J151" s="20" t="str">
        <f t="shared" si="128"/>
        <v>Fejl</v>
      </c>
      <c r="K151" s="20" t="str">
        <f t="shared" si="128"/>
        <v>Fejl</v>
      </c>
      <c r="L151" s="20" t="str">
        <f t="shared" si="128"/>
        <v>Fejl</v>
      </c>
      <c r="M151" s="20" t="str">
        <f t="shared" si="128"/>
        <v>Fejl</v>
      </c>
      <c r="N151" s="20" t="str">
        <f t="shared" si="128"/>
        <v>Fejl</v>
      </c>
      <c r="O151" s="20" t="str">
        <f t="shared" si="128"/>
        <v>Fejl</v>
      </c>
      <c r="P151" s="20" t="str">
        <f t="shared" si="128"/>
        <v>Fejl</v>
      </c>
      <c r="R151" s="20"/>
    </row>
    <row r="152" spans="3:18" x14ac:dyDescent="0.3">
      <c r="C152" s="20" t="str">
        <f t="shared" si="125"/>
        <v>Underkriterie 5</v>
      </c>
      <c r="G152" s="20" t="str">
        <f t="shared" ref="G152:P152" si="129">IF(G139="Fejl","Fejl",G139*$E10)</f>
        <v>Fejl</v>
      </c>
      <c r="H152" s="20" t="str">
        <f t="shared" si="129"/>
        <v>Fejl</v>
      </c>
      <c r="I152" s="20" t="str">
        <f t="shared" si="129"/>
        <v>Fejl</v>
      </c>
      <c r="J152" s="20" t="str">
        <f t="shared" si="129"/>
        <v>Fejl</v>
      </c>
      <c r="K152" s="20" t="str">
        <f t="shared" si="129"/>
        <v>Fejl</v>
      </c>
      <c r="L152" s="20" t="str">
        <f t="shared" si="129"/>
        <v>Fejl</v>
      </c>
      <c r="M152" s="20" t="str">
        <f t="shared" si="129"/>
        <v>Fejl</v>
      </c>
      <c r="N152" s="20" t="str">
        <f t="shared" si="129"/>
        <v>Fejl</v>
      </c>
      <c r="O152" s="20" t="str">
        <f t="shared" si="129"/>
        <v>Fejl</v>
      </c>
      <c r="P152" s="20" t="str">
        <f t="shared" si="129"/>
        <v>Fejl</v>
      </c>
      <c r="R152" s="20"/>
    </row>
    <row r="153" spans="3:18" x14ac:dyDescent="0.3">
      <c r="C153" s="20" t="str">
        <f t="shared" si="125"/>
        <v>Underkriterie 6</v>
      </c>
      <c r="G153" s="20" t="str">
        <f t="shared" ref="G153:P153" si="130">IF(G140="Fejl","Fejl",G140*$E11)</f>
        <v>Fejl</v>
      </c>
      <c r="H153" s="20" t="str">
        <f t="shared" si="130"/>
        <v>Fejl</v>
      </c>
      <c r="I153" s="20" t="str">
        <f t="shared" si="130"/>
        <v>Fejl</v>
      </c>
      <c r="J153" s="20" t="str">
        <f t="shared" si="130"/>
        <v>Fejl</v>
      </c>
      <c r="K153" s="20" t="str">
        <f t="shared" si="130"/>
        <v>Fejl</v>
      </c>
      <c r="L153" s="20" t="str">
        <f t="shared" si="130"/>
        <v>Fejl</v>
      </c>
      <c r="M153" s="20" t="str">
        <f t="shared" si="130"/>
        <v>Fejl</v>
      </c>
      <c r="N153" s="20" t="str">
        <f t="shared" si="130"/>
        <v>Fejl</v>
      </c>
      <c r="O153" s="20" t="str">
        <f t="shared" si="130"/>
        <v>Fejl</v>
      </c>
      <c r="P153" s="20" t="str">
        <f t="shared" si="130"/>
        <v>Fejl</v>
      </c>
      <c r="R153" s="20"/>
    </row>
    <row r="154" spans="3:18" x14ac:dyDescent="0.3">
      <c r="C154" s="20" t="str">
        <f t="shared" si="125"/>
        <v>Underkriterie 7</v>
      </c>
      <c r="G154" s="20" t="str">
        <f t="shared" ref="G154:P154" si="131">IF(G141="Fejl","Fejl",G141*$E12)</f>
        <v>Fejl</v>
      </c>
      <c r="H154" s="20" t="str">
        <f t="shared" si="131"/>
        <v>Fejl</v>
      </c>
      <c r="I154" s="20" t="str">
        <f t="shared" si="131"/>
        <v>Fejl</v>
      </c>
      <c r="J154" s="20" t="str">
        <f t="shared" si="131"/>
        <v>Fejl</v>
      </c>
      <c r="K154" s="20" t="str">
        <f t="shared" si="131"/>
        <v>Fejl</v>
      </c>
      <c r="L154" s="20" t="str">
        <f t="shared" si="131"/>
        <v>Fejl</v>
      </c>
      <c r="M154" s="20" t="str">
        <f t="shared" si="131"/>
        <v>Fejl</v>
      </c>
      <c r="N154" s="20" t="str">
        <f t="shared" si="131"/>
        <v>Fejl</v>
      </c>
      <c r="O154" s="20" t="str">
        <f t="shared" si="131"/>
        <v>Fejl</v>
      </c>
      <c r="P154" s="20" t="str">
        <f t="shared" si="131"/>
        <v>Fejl</v>
      </c>
      <c r="R154" s="20"/>
    </row>
    <row r="155" spans="3:18" x14ac:dyDescent="0.3">
      <c r="C155" s="20" t="str">
        <f t="shared" si="125"/>
        <v>Underkriterie 8</v>
      </c>
      <c r="G155" s="20" t="str">
        <f t="shared" ref="G155:P155" si="132">IF(G142="Fejl","Fejl",G142*$E13)</f>
        <v>Fejl</v>
      </c>
      <c r="H155" s="20" t="str">
        <f t="shared" si="132"/>
        <v>Fejl</v>
      </c>
      <c r="I155" s="20" t="str">
        <f t="shared" si="132"/>
        <v>Fejl</v>
      </c>
      <c r="J155" s="20" t="str">
        <f t="shared" si="132"/>
        <v>Fejl</v>
      </c>
      <c r="K155" s="20" t="str">
        <f t="shared" si="132"/>
        <v>Fejl</v>
      </c>
      <c r="L155" s="20" t="str">
        <f t="shared" si="132"/>
        <v>Fejl</v>
      </c>
      <c r="M155" s="20" t="str">
        <f t="shared" si="132"/>
        <v>Fejl</v>
      </c>
      <c r="N155" s="20" t="str">
        <f t="shared" si="132"/>
        <v>Fejl</v>
      </c>
      <c r="O155" s="20" t="str">
        <f t="shared" si="132"/>
        <v>Fejl</v>
      </c>
      <c r="P155" s="20" t="str">
        <f t="shared" si="132"/>
        <v>Fejl</v>
      </c>
      <c r="R155" s="20"/>
    </row>
    <row r="156" spans="3:18" x14ac:dyDescent="0.3">
      <c r="C156" s="20" t="str">
        <f t="shared" si="125"/>
        <v>Underkriterie 9</v>
      </c>
      <c r="G156" s="20" t="str">
        <f t="shared" ref="G156:P156" si="133">IF(G143="Fejl","Fejl",G143*$E14)</f>
        <v>Fejl</v>
      </c>
      <c r="H156" s="20" t="str">
        <f t="shared" si="133"/>
        <v>Fejl</v>
      </c>
      <c r="I156" s="20" t="str">
        <f t="shared" si="133"/>
        <v>Fejl</v>
      </c>
      <c r="J156" s="20" t="str">
        <f t="shared" si="133"/>
        <v>Fejl</v>
      </c>
      <c r="K156" s="20" t="str">
        <f t="shared" si="133"/>
        <v>Fejl</v>
      </c>
      <c r="L156" s="20" t="str">
        <f t="shared" si="133"/>
        <v>Fejl</v>
      </c>
      <c r="M156" s="20" t="str">
        <f t="shared" si="133"/>
        <v>Fejl</v>
      </c>
      <c r="N156" s="20" t="str">
        <f t="shared" si="133"/>
        <v>Fejl</v>
      </c>
      <c r="O156" s="20" t="str">
        <f t="shared" si="133"/>
        <v>Fejl</v>
      </c>
      <c r="P156" s="20" t="str">
        <f t="shared" si="133"/>
        <v>Fejl</v>
      </c>
      <c r="R156" s="20"/>
    </row>
    <row r="157" spans="3:18" x14ac:dyDescent="0.3">
      <c r="C157" s="20" t="str">
        <f t="shared" si="125"/>
        <v>Underkriterie 10</v>
      </c>
      <c r="G157" s="20" t="str">
        <f t="shared" ref="G157:P157" si="134">IF(G144="Fejl","Fejl",G144*$E15)</f>
        <v>Fejl</v>
      </c>
      <c r="H157" s="20" t="str">
        <f t="shared" si="134"/>
        <v>Fejl</v>
      </c>
      <c r="I157" s="20" t="str">
        <f t="shared" si="134"/>
        <v>Fejl</v>
      </c>
      <c r="J157" s="20" t="str">
        <f t="shared" si="134"/>
        <v>Fejl</v>
      </c>
      <c r="K157" s="20" t="str">
        <f t="shared" si="134"/>
        <v>Fejl</v>
      </c>
      <c r="L157" s="20" t="str">
        <f t="shared" si="134"/>
        <v>Fejl</v>
      </c>
      <c r="M157" s="20" t="str">
        <f t="shared" si="134"/>
        <v>Fejl</v>
      </c>
      <c r="N157" s="20" t="str">
        <f t="shared" si="134"/>
        <v>Fejl</v>
      </c>
      <c r="O157" s="20" t="str">
        <f t="shared" si="134"/>
        <v>Fejl</v>
      </c>
      <c r="P157" s="20" t="str">
        <f t="shared" si="134"/>
        <v>Fejl</v>
      </c>
      <c r="R157" s="20"/>
    </row>
    <row r="158" spans="3:18" x14ac:dyDescent="0.3">
      <c r="C158" s="20" t="str">
        <f t="shared" si="125"/>
        <v>Underkriterie 11</v>
      </c>
      <c r="G158" s="20" t="str">
        <f t="shared" ref="G158:P158" si="135">IF(G145="Fejl","Fejl",G145*$E16)</f>
        <v>Fejl</v>
      </c>
      <c r="H158" s="20" t="str">
        <f t="shared" si="135"/>
        <v>Fejl</v>
      </c>
      <c r="I158" s="20" t="str">
        <f t="shared" si="135"/>
        <v>Fejl</v>
      </c>
      <c r="J158" s="20" t="str">
        <f t="shared" si="135"/>
        <v>Fejl</v>
      </c>
      <c r="K158" s="20" t="str">
        <f t="shared" si="135"/>
        <v>Fejl</v>
      </c>
      <c r="L158" s="20" t="str">
        <f t="shared" si="135"/>
        <v>Fejl</v>
      </c>
      <c r="M158" s="20" t="str">
        <f t="shared" si="135"/>
        <v>Fejl</v>
      </c>
      <c r="N158" s="20" t="str">
        <f t="shared" si="135"/>
        <v>Fejl</v>
      </c>
      <c r="O158" s="20" t="str">
        <f t="shared" si="135"/>
        <v>Fejl</v>
      </c>
      <c r="P158" s="20" t="str">
        <f t="shared" si="135"/>
        <v>Fejl</v>
      </c>
      <c r="R158" s="20"/>
    </row>
    <row r="159" spans="3:18" x14ac:dyDescent="0.3">
      <c r="C159" s="20" t="str">
        <f t="shared" si="125"/>
        <v>Underkriterie 12</v>
      </c>
      <c r="G159" s="20" t="str">
        <f t="shared" ref="G159:P159" si="136">IF(G146="Fejl","Fejl",G146*$E17)</f>
        <v>Fejl</v>
      </c>
      <c r="H159" s="20" t="str">
        <f t="shared" si="136"/>
        <v>Fejl</v>
      </c>
      <c r="I159" s="20" t="str">
        <f t="shared" si="136"/>
        <v>Fejl</v>
      </c>
      <c r="J159" s="20" t="str">
        <f t="shared" si="136"/>
        <v>Fejl</v>
      </c>
      <c r="K159" s="20" t="str">
        <f t="shared" si="136"/>
        <v>Fejl</v>
      </c>
      <c r="L159" s="20" t="str">
        <f t="shared" si="136"/>
        <v>Fejl</v>
      </c>
      <c r="M159" s="20" t="str">
        <f t="shared" si="136"/>
        <v>Fejl</v>
      </c>
      <c r="N159" s="20" t="str">
        <f t="shared" si="136"/>
        <v>Fejl</v>
      </c>
      <c r="O159" s="20" t="str">
        <f t="shared" si="136"/>
        <v>Fejl</v>
      </c>
      <c r="P159" s="20" t="str">
        <f t="shared" si="136"/>
        <v>Fejl</v>
      </c>
      <c r="R159" s="20"/>
    </row>
    <row r="160" spans="3:18" x14ac:dyDescent="0.3">
      <c r="C160" s="20" t="s">
        <v>36</v>
      </c>
      <c r="G160" s="20" t="str">
        <f>IF(SUM(G147:G159)=0,"Fejl",SUM(G147:G159))</f>
        <v>Fejl</v>
      </c>
      <c r="H160" s="20" t="str">
        <f t="shared" ref="H160:K160" si="137">IF(SUM(H147:H159)=0,"Fejl",SUM(H147:H159))</f>
        <v>Fejl</v>
      </c>
      <c r="I160" s="20" t="str">
        <f t="shared" si="137"/>
        <v>Fejl</v>
      </c>
      <c r="J160" s="20" t="str">
        <f t="shared" si="137"/>
        <v>Fejl</v>
      </c>
      <c r="K160" s="20" t="str">
        <f t="shared" si="137"/>
        <v>Fejl</v>
      </c>
      <c r="L160" s="20" t="str">
        <f>IF(SUM(L147:L159)=0,"Fejl",SUM(L147:L159))</f>
        <v>Fejl</v>
      </c>
      <c r="M160" s="20" t="str">
        <f t="shared" ref="M160:P160" si="138">IF(SUM(M147:M159)=0,"Fejl",SUM(M147:M159))</f>
        <v>Fejl</v>
      </c>
      <c r="N160" s="20" t="str">
        <f t="shared" si="138"/>
        <v>Fejl</v>
      </c>
      <c r="O160" s="20" t="str">
        <f t="shared" si="138"/>
        <v>Fejl</v>
      </c>
      <c r="P160" s="20" t="str">
        <f t="shared" si="138"/>
        <v>Fejl</v>
      </c>
      <c r="R160" s="20"/>
    </row>
    <row r="161" spans="3:18" x14ac:dyDescent="0.3">
      <c r="R161" s="20"/>
    </row>
    <row r="162" spans="3:18" x14ac:dyDescent="0.3">
      <c r="C162" s="21" t="s">
        <v>15</v>
      </c>
      <c r="D162" s="21" t="s">
        <v>19</v>
      </c>
      <c r="G162" s="20" t="s">
        <v>0</v>
      </c>
      <c r="H162" s="20" t="s">
        <v>1</v>
      </c>
      <c r="I162" s="20" t="s">
        <v>2</v>
      </c>
      <c r="J162" s="20" t="s">
        <v>4</v>
      </c>
      <c r="K162" s="20" t="s">
        <v>5</v>
      </c>
      <c r="L162" s="20" t="s">
        <v>43</v>
      </c>
      <c r="M162" s="20" t="s">
        <v>44</v>
      </c>
      <c r="N162" s="20" t="s">
        <v>45</v>
      </c>
      <c r="O162" s="20" t="s">
        <v>46</v>
      </c>
      <c r="P162" s="20" t="s">
        <v>47</v>
      </c>
      <c r="R162" s="20"/>
    </row>
    <row r="163" spans="3:18" x14ac:dyDescent="0.3">
      <c r="C163" s="20" t="s">
        <v>6</v>
      </c>
      <c r="G163" s="38" t="str">
        <f>IF(G5="","Fejl",IF($H$2&lt;$K$2,$H$2+($K$2-$H$2)*$T$6/G5,$K$2+($H$2-$K$2)*$T$6/G5))</f>
        <v>Fejl</v>
      </c>
      <c r="H163" s="38" t="str">
        <f t="shared" ref="H163:P163" si="139">IF(H5="","Fejl",IF($H$2&lt;$K$2,$H$2+($K$2-$H$2)*$T$6/H5,$K$2+($H$2-$K$2)*$T$6/H5))</f>
        <v>Fejl</v>
      </c>
      <c r="I163" s="38" t="str">
        <f t="shared" si="139"/>
        <v>Fejl</v>
      </c>
      <c r="J163" s="38" t="str">
        <f t="shared" si="139"/>
        <v>Fejl</v>
      </c>
      <c r="K163" s="38" t="str">
        <f t="shared" si="139"/>
        <v>Fejl</v>
      </c>
      <c r="L163" s="38" t="str">
        <f t="shared" si="139"/>
        <v>Fejl</v>
      </c>
      <c r="M163" s="38" t="str">
        <f t="shared" si="139"/>
        <v>Fejl</v>
      </c>
      <c r="N163" s="38" t="str">
        <f t="shared" si="139"/>
        <v>Fejl</v>
      </c>
      <c r="O163" s="38" t="str">
        <f t="shared" si="139"/>
        <v>Fejl</v>
      </c>
      <c r="P163" s="38" t="str">
        <f t="shared" si="139"/>
        <v>Fejl</v>
      </c>
      <c r="R163" s="20"/>
    </row>
    <row r="164" spans="3:18" x14ac:dyDescent="0.3">
      <c r="C164" s="20" t="str">
        <f>C6</f>
        <v>Underkriterie 1</v>
      </c>
      <c r="G164" s="38" t="str">
        <f>IF(G6="","Fejl",IF($H$2&gt;$K$2,G29,G6))</f>
        <v>Fejl</v>
      </c>
      <c r="H164" s="38" t="str">
        <f t="shared" ref="H164:P164" si="140">IF(H6="","Fejl",IF($H$2&gt;$K$2,H29,H6))</f>
        <v>Fejl</v>
      </c>
      <c r="I164" s="38" t="str">
        <f t="shared" si="140"/>
        <v>Fejl</v>
      </c>
      <c r="J164" s="38" t="str">
        <f t="shared" si="140"/>
        <v>Fejl</v>
      </c>
      <c r="K164" s="38" t="str">
        <f t="shared" si="140"/>
        <v>Fejl</v>
      </c>
      <c r="L164" s="38" t="str">
        <f t="shared" si="140"/>
        <v>Fejl</v>
      </c>
      <c r="M164" s="38" t="str">
        <f t="shared" si="140"/>
        <v>Fejl</v>
      </c>
      <c r="N164" s="38" t="str">
        <f t="shared" si="140"/>
        <v>Fejl</v>
      </c>
      <c r="O164" s="38" t="str">
        <f t="shared" si="140"/>
        <v>Fejl</v>
      </c>
      <c r="P164" s="38" t="str">
        <f t="shared" si="140"/>
        <v>Fejl</v>
      </c>
      <c r="R164" s="20"/>
    </row>
    <row r="165" spans="3:18" x14ac:dyDescent="0.3">
      <c r="C165" s="20" t="str">
        <f t="shared" ref="C165:C175" si="141">C7</f>
        <v>Underkriterie 2</v>
      </c>
      <c r="G165" s="38" t="str">
        <f t="shared" ref="G165:P165" si="142">IF(G7="","Fejl",IF($H$2&gt;$K$2,G30,G7))</f>
        <v>Fejl</v>
      </c>
      <c r="H165" s="38" t="str">
        <f t="shared" si="142"/>
        <v>Fejl</v>
      </c>
      <c r="I165" s="38" t="str">
        <f t="shared" si="142"/>
        <v>Fejl</v>
      </c>
      <c r="J165" s="38" t="str">
        <f t="shared" si="142"/>
        <v>Fejl</v>
      </c>
      <c r="K165" s="38" t="str">
        <f t="shared" si="142"/>
        <v>Fejl</v>
      </c>
      <c r="L165" s="38" t="str">
        <f t="shared" si="142"/>
        <v>Fejl</v>
      </c>
      <c r="M165" s="38" t="str">
        <f t="shared" si="142"/>
        <v>Fejl</v>
      </c>
      <c r="N165" s="38" t="str">
        <f t="shared" si="142"/>
        <v>Fejl</v>
      </c>
      <c r="O165" s="38" t="str">
        <f t="shared" si="142"/>
        <v>Fejl</v>
      </c>
      <c r="P165" s="38" t="str">
        <f t="shared" si="142"/>
        <v>Fejl</v>
      </c>
      <c r="R165" s="20"/>
    </row>
    <row r="166" spans="3:18" x14ac:dyDescent="0.3">
      <c r="C166" s="20" t="str">
        <f t="shared" si="141"/>
        <v>Underkriterie 3</v>
      </c>
      <c r="G166" s="38" t="str">
        <f t="shared" ref="G166:P166" si="143">IF(G8="","Fejl",IF($H$2&gt;$K$2,G31,G8))</f>
        <v>Fejl</v>
      </c>
      <c r="H166" s="38" t="str">
        <f t="shared" si="143"/>
        <v>Fejl</v>
      </c>
      <c r="I166" s="38" t="str">
        <f t="shared" si="143"/>
        <v>Fejl</v>
      </c>
      <c r="J166" s="38" t="str">
        <f t="shared" si="143"/>
        <v>Fejl</v>
      </c>
      <c r="K166" s="38" t="str">
        <f t="shared" si="143"/>
        <v>Fejl</v>
      </c>
      <c r="L166" s="38" t="str">
        <f t="shared" si="143"/>
        <v>Fejl</v>
      </c>
      <c r="M166" s="38" t="str">
        <f t="shared" si="143"/>
        <v>Fejl</v>
      </c>
      <c r="N166" s="38" t="str">
        <f t="shared" si="143"/>
        <v>Fejl</v>
      </c>
      <c r="O166" s="38" t="str">
        <f t="shared" si="143"/>
        <v>Fejl</v>
      </c>
      <c r="P166" s="38" t="str">
        <f t="shared" si="143"/>
        <v>Fejl</v>
      </c>
      <c r="R166" s="20"/>
    </row>
    <row r="167" spans="3:18" x14ac:dyDescent="0.3">
      <c r="C167" s="20" t="str">
        <f t="shared" si="141"/>
        <v>Underkriterie 4</v>
      </c>
      <c r="G167" s="38" t="str">
        <f t="shared" ref="G167:P167" si="144">IF(G9="","Fejl",IF($H$2&gt;$K$2,G32,G9))</f>
        <v>Fejl</v>
      </c>
      <c r="H167" s="38" t="str">
        <f t="shared" si="144"/>
        <v>Fejl</v>
      </c>
      <c r="I167" s="38" t="str">
        <f t="shared" si="144"/>
        <v>Fejl</v>
      </c>
      <c r="J167" s="38" t="str">
        <f t="shared" si="144"/>
        <v>Fejl</v>
      </c>
      <c r="K167" s="38" t="str">
        <f t="shared" si="144"/>
        <v>Fejl</v>
      </c>
      <c r="L167" s="38" t="str">
        <f t="shared" si="144"/>
        <v>Fejl</v>
      </c>
      <c r="M167" s="38" t="str">
        <f t="shared" si="144"/>
        <v>Fejl</v>
      </c>
      <c r="N167" s="38" t="str">
        <f t="shared" si="144"/>
        <v>Fejl</v>
      </c>
      <c r="O167" s="38" t="str">
        <f t="shared" si="144"/>
        <v>Fejl</v>
      </c>
      <c r="P167" s="38" t="str">
        <f t="shared" si="144"/>
        <v>Fejl</v>
      </c>
      <c r="R167" s="20"/>
    </row>
    <row r="168" spans="3:18" x14ac:dyDescent="0.3">
      <c r="C168" s="20" t="str">
        <f t="shared" si="141"/>
        <v>Underkriterie 5</v>
      </c>
      <c r="G168" s="38" t="str">
        <f t="shared" ref="G168:P168" si="145">IF(G10="","Fejl",IF($H$2&gt;$K$2,G33,G10))</f>
        <v>Fejl</v>
      </c>
      <c r="H168" s="38" t="str">
        <f t="shared" si="145"/>
        <v>Fejl</v>
      </c>
      <c r="I168" s="38" t="str">
        <f t="shared" si="145"/>
        <v>Fejl</v>
      </c>
      <c r="J168" s="38" t="str">
        <f t="shared" si="145"/>
        <v>Fejl</v>
      </c>
      <c r="K168" s="38" t="str">
        <f t="shared" si="145"/>
        <v>Fejl</v>
      </c>
      <c r="L168" s="38" t="str">
        <f t="shared" si="145"/>
        <v>Fejl</v>
      </c>
      <c r="M168" s="38" t="str">
        <f t="shared" si="145"/>
        <v>Fejl</v>
      </c>
      <c r="N168" s="38" t="str">
        <f t="shared" si="145"/>
        <v>Fejl</v>
      </c>
      <c r="O168" s="38" t="str">
        <f t="shared" si="145"/>
        <v>Fejl</v>
      </c>
      <c r="P168" s="38" t="str">
        <f t="shared" si="145"/>
        <v>Fejl</v>
      </c>
      <c r="R168" s="20"/>
    </row>
    <row r="169" spans="3:18" x14ac:dyDescent="0.3">
      <c r="C169" s="20" t="str">
        <f t="shared" si="141"/>
        <v>Underkriterie 6</v>
      </c>
      <c r="G169" s="38" t="str">
        <f t="shared" ref="G169:P169" si="146">IF(G11="","Fejl",IF($H$2&gt;$K$2,G34,G11))</f>
        <v>Fejl</v>
      </c>
      <c r="H169" s="38" t="str">
        <f t="shared" si="146"/>
        <v>Fejl</v>
      </c>
      <c r="I169" s="38" t="str">
        <f t="shared" si="146"/>
        <v>Fejl</v>
      </c>
      <c r="J169" s="38" t="str">
        <f t="shared" si="146"/>
        <v>Fejl</v>
      </c>
      <c r="K169" s="38" t="str">
        <f t="shared" si="146"/>
        <v>Fejl</v>
      </c>
      <c r="L169" s="38" t="str">
        <f t="shared" si="146"/>
        <v>Fejl</v>
      </c>
      <c r="M169" s="38" t="str">
        <f t="shared" si="146"/>
        <v>Fejl</v>
      </c>
      <c r="N169" s="38" t="str">
        <f t="shared" si="146"/>
        <v>Fejl</v>
      </c>
      <c r="O169" s="38" t="str">
        <f t="shared" si="146"/>
        <v>Fejl</v>
      </c>
      <c r="P169" s="38" t="str">
        <f t="shared" si="146"/>
        <v>Fejl</v>
      </c>
      <c r="R169" s="20"/>
    </row>
    <row r="170" spans="3:18" x14ac:dyDescent="0.3">
      <c r="C170" s="20" t="str">
        <f t="shared" si="141"/>
        <v>Underkriterie 7</v>
      </c>
      <c r="G170" s="38" t="str">
        <f t="shared" ref="G170:P170" si="147">IF(G12="","Fejl",IF($H$2&gt;$K$2,G35,G12))</f>
        <v>Fejl</v>
      </c>
      <c r="H170" s="38" t="str">
        <f t="shared" si="147"/>
        <v>Fejl</v>
      </c>
      <c r="I170" s="38" t="str">
        <f t="shared" si="147"/>
        <v>Fejl</v>
      </c>
      <c r="J170" s="38" t="str">
        <f t="shared" si="147"/>
        <v>Fejl</v>
      </c>
      <c r="K170" s="38" t="str">
        <f t="shared" si="147"/>
        <v>Fejl</v>
      </c>
      <c r="L170" s="38" t="str">
        <f t="shared" si="147"/>
        <v>Fejl</v>
      </c>
      <c r="M170" s="38" t="str">
        <f t="shared" si="147"/>
        <v>Fejl</v>
      </c>
      <c r="N170" s="38" t="str">
        <f t="shared" si="147"/>
        <v>Fejl</v>
      </c>
      <c r="O170" s="38" t="str">
        <f t="shared" si="147"/>
        <v>Fejl</v>
      </c>
      <c r="P170" s="38" t="str">
        <f t="shared" si="147"/>
        <v>Fejl</v>
      </c>
      <c r="R170" s="20"/>
    </row>
    <row r="171" spans="3:18" x14ac:dyDescent="0.3">
      <c r="C171" s="20" t="str">
        <f t="shared" si="141"/>
        <v>Underkriterie 8</v>
      </c>
      <c r="G171" s="38" t="str">
        <f t="shared" ref="G171:P171" si="148">IF(G13="","Fejl",IF($H$2&gt;$K$2,G36,G13))</f>
        <v>Fejl</v>
      </c>
      <c r="H171" s="38" t="str">
        <f t="shared" si="148"/>
        <v>Fejl</v>
      </c>
      <c r="I171" s="38" t="str">
        <f t="shared" si="148"/>
        <v>Fejl</v>
      </c>
      <c r="J171" s="38" t="str">
        <f t="shared" si="148"/>
        <v>Fejl</v>
      </c>
      <c r="K171" s="38" t="str">
        <f t="shared" si="148"/>
        <v>Fejl</v>
      </c>
      <c r="L171" s="38" t="str">
        <f t="shared" si="148"/>
        <v>Fejl</v>
      </c>
      <c r="M171" s="38" t="str">
        <f t="shared" si="148"/>
        <v>Fejl</v>
      </c>
      <c r="N171" s="38" t="str">
        <f t="shared" si="148"/>
        <v>Fejl</v>
      </c>
      <c r="O171" s="38" t="str">
        <f t="shared" si="148"/>
        <v>Fejl</v>
      </c>
      <c r="P171" s="38" t="str">
        <f t="shared" si="148"/>
        <v>Fejl</v>
      </c>
      <c r="R171" s="20"/>
    </row>
    <row r="172" spans="3:18" x14ac:dyDescent="0.3">
      <c r="C172" s="20" t="str">
        <f t="shared" si="141"/>
        <v>Underkriterie 9</v>
      </c>
      <c r="G172" s="38" t="str">
        <f t="shared" ref="G172:P172" si="149">IF(G14="","Fejl",IF($H$2&gt;$K$2,G37,G14))</f>
        <v>Fejl</v>
      </c>
      <c r="H172" s="38" t="str">
        <f t="shared" si="149"/>
        <v>Fejl</v>
      </c>
      <c r="I172" s="38" t="str">
        <f t="shared" si="149"/>
        <v>Fejl</v>
      </c>
      <c r="J172" s="38" t="str">
        <f t="shared" si="149"/>
        <v>Fejl</v>
      </c>
      <c r="K172" s="38" t="str">
        <f t="shared" si="149"/>
        <v>Fejl</v>
      </c>
      <c r="L172" s="38" t="str">
        <f t="shared" si="149"/>
        <v>Fejl</v>
      </c>
      <c r="M172" s="38" t="str">
        <f t="shared" si="149"/>
        <v>Fejl</v>
      </c>
      <c r="N172" s="38" t="str">
        <f t="shared" si="149"/>
        <v>Fejl</v>
      </c>
      <c r="O172" s="38" t="str">
        <f t="shared" si="149"/>
        <v>Fejl</v>
      </c>
      <c r="P172" s="38" t="str">
        <f t="shared" si="149"/>
        <v>Fejl</v>
      </c>
      <c r="R172" s="20"/>
    </row>
    <row r="173" spans="3:18" x14ac:dyDescent="0.3">
      <c r="C173" s="20" t="str">
        <f t="shared" si="141"/>
        <v>Underkriterie 10</v>
      </c>
      <c r="G173" s="38" t="str">
        <f t="shared" ref="G173:P173" si="150">IF(G15="","Fejl",IF($H$2&gt;$K$2,G38,G15))</f>
        <v>Fejl</v>
      </c>
      <c r="H173" s="38" t="str">
        <f t="shared" si="150"/>
        <v>Fejl</v>
      </c>
      <c r="I173" s="38" t="str">
        <f t="shared" si="150"/>
        <v>Fejl</v>
      </c>
      <c r="J173" s="38" t="str">
        <f t="shared" si="150"/>
        <v>Fejl</v>
      </c>
      <c r="K173" s="38" t="str">
        <f t="shared" si="150"/>
        <v>Fejl</v>
      </c>
      <c r="L173" s="38" t="str">
        <f t="shared" si="150"/>
        <v>Fejl</v>
      </c>
      <c r="M173" s="38" t="str">
        <f t="shared" si="150"/>
        <v>Fejl</v>
      </c>
      <c r="N173" s="38" t="str">
        <f t="shared" si="150"/>
        <v>Fejl</v>
      </c>
      <c r="O173" s="38" t="str">
        <f t="shared" si="150"/>
        <v>Fejl</v>
      </c>
      <c r="P173" s="38" t="str">
        <f t="shared" si="150"/>
        <v>Fejl</v>
      </c>
      <c r="R173" s="20"/>
    </row>
    <row r="174" spans="3:18" x14ac:dyDescent="0.3">
      <c r="C174" s="20" t="str">
        <f t="shared" si="141"/>
        <v>Underkriterie 11</v>
      </c>
      <c r="G174" s="38" t="str">
        <f t="shared" ref="G174:P174" si="151">IF(G16="","Fejl",IF($H$2&gt;$K$2,G39,G16))</f>
        <v>Fejl</v>
      </c>
      <c r="H174" s="38" t="str">
        <f t="shared" si="151"/>
        <v>Fejl</v>
      </c>
      <c r="I174" s="38" t="str">
        <f t="shared" si="151"/>
        <v>Fejl</v>
      </c>
      <c r="J174" s="38" t="str">
        <f t="shared" si="151"/>
        <v>Fejl</v>
      </c>
      <c r="K174" s="38" t="str">
        <f t="shared" si="151"/>
        <v>Fejl</v>
      </c>
      <c r="L174" s="38" t="str">
        <f t="shared" si="151"/>
        <v>Fejl</v>
      </c>
      <c r="M174" s="38" t="str">
        <f t="shared" si="151"/>
        <v>Fejl</v>
      </c>
      <c r="N174" s="38" t="str">
        <f t="shared" si="151"/>
        <v>Fejl</v>
      </c>
      <c r="O174" s="38" t="str">
        <f t="shared" si="151"/>
        <v>Fejl</v>
      </c>
      <c r="P174" s="38" t="str">
        <f t="shared" si="151"/>
        <v>Fejl</v>
      </c>
      <c r="R174" s="20"/>
    </row>
    <row r="175" spans="3:18" x14ac:dyDescent="0.3">
      <c r="C175" s="20" t="str">
        <f t="shared" si="141"/>
        <v>Underkriterie 12</v>
      </c>
      <c r="G175" s="38" t="str">
        <f t="shared" ref="G175:P175" si="152">IF(G17="","Fejl",IF($H$2&gt;$K$2,G40,G17))</f>
        <v>Fejl</v>
      </c>
      <c r="H175" s="38" t="str">
        <f t="shared" si="152"/>
        <v>Fejl</v>
      </c>
      <c r="I175" s="38" t="str">
        <f t="shared" si="152"/>
        <v>Fejl</v>
      </c>
      <c r="J175" s="38" t="str">
        <f t="shared" si="152"/>
        <v>Fejl</v>
      </c>
      <c r="K175" s="38" t="str">
        <f t="shared" si="152"/>
        <v>Fejl</v>
      </c>
      <c r="L175" s="38" t="str">
        <f t="shared" si="152"/>
        <v>Fejl</v>
      </c>
      <c r="M175" s="38" t="str">
        <f t="shared" si="152"/>
        <v>Fejl</v>
      </c>
      <c r="N175" s="38" t="str">
        <f t="shared" si="152"/>
        <v>Fejl</v>
      </c>
      <c r="O175" s="38" t="str">
        <f t="shared" si="152"/>
        <v>Fejl</v>
      </c>
      <c r="P175" s="38" t="str">
        <f t="shared" si="152"/>
        <v>Fejl</v>
      </c>
      <c r="R175" s="20"/>
    </row>
    <row r="176" spans="3:18" x14ac:dyDescent="0.3">
      <c r="C176" s="20" t="s">
        <v>7</v>
      </c>
      <c r="G176" s="38" t="str">
        <f>IF(G163="Fejl","Fejl",G163*$E$5)</f>
        <v>Fejl</v>
      </c>
      <c r="H176" s="38" t="str">
        <f t="shared" ref="H176:P176" si="153">IF(H163="Fejl","Fejl",H163*$E$5)</f>
        <v>Fejl</v>
      </c>
      <c r="I176" s="38" t="str">
        <f t="shared" si="153"/>
        <v>Fejl</v>
      </c>
      <c r="J176" s="38" t="str">
        <f t="shared" si="153"/>
        <v>Fejl</v>
      </c>
      <c r="K176" s="38" t="str">
        <f t="shared" si="153"/>
        <v>Fejl</v>
      </c>
      <c r="L176" s="38" t="str">
        <f t="shared" si="153"/>
        <v>Fejl</v>
      </c>
      <c r="M176" s="38" t="str">
        <f t="shared" si="153"/>
        <v>Fejl</v>
      </c>
      <c r="N176" s="38" t="str">
        <f t="shared" si="153"/>
        <v>Fejl</v>
      </c>
      <c r="O176" s="38" t="str">
        <f t="shared" si="153"/>
        <v>Fejl</v>
      </c>
      <c r="P176" s="38" t="str">
        <f t="shared" si="153"/>
        <v>Fejl</v>
      </c>
      <c r="R176" s="20"/>
    </row>
    <row r="177" spans="3:19" x14ac:dyDescent="0.3">
      <c r="C177" s="20" t="str">
        <f>C6</f>
        <v>Underkriterie 1</v>
      </c>
      <c r="G177" s="38" t="str">
        <f>IF(G164="Fejl","Fejl",G164*$E6)</f>
        <v>Fejl</v>
      </c>
      <c r="H177" s="38" t="str">
        <f t="shared" ref="H177:P177" si="154">IF(H164="Fejl","Fejl",H164*$E6)</f>
        <v>Fejl</v>
      </c>
      <c r="I177" s="38" t="str">
        <f t="shared" si="154"/>
        <v>Fejl</v>
      </c>
      <c r="J177" s="38" t="str">
        <f t="shared" si="154"/>
        <v>Fejl</v>
      </c>
      <c r="K177" s="38" t="str">
        <f t="shared" si="154"/>
        <v>Fejl</v>
      </c>
      <c r="L177" s="38" t="str">
        <f t="shared" si="154"/>
        <v>Fejl</v>
      </c>
      <c r="M177" s="38" t="str">
        <f t="shared" si="154"/>
        <v>Fejl</v>
      </c>
      <c r="N177" s="38" t="str">
        <f t="shared" si="154"/>
        <v>Fejl</v>
      </c>
      <c r="O177" s="38" t="str">
        <f t="shared" si="154"/>
        <v>Fejl</v>
      </c>
      <c r="P177" s="38" t="str">
        <f t="shared" si="154"/>
        <v>Fejl</v>
      </c>
      <c r="R177" s="20"/>
    </row>
    <row r="178" spans="3:19" x14ac:dyDescent="0.3">
      <c r="C178" s="20" t="str">
        <f t="shared" ref="C178:C188" si="155">C7</f>
        <v>Underkriterie 2</v>
      </c>
      <c r="G178" s="38" t="str">
        <f t="shared" ref="G178:P178" si="156">IF(G165="Fejl","Fejl",G165*$E7)</f>
        <v>Fejl</v>
      </c>
      <c r="H178" s="38" t="str">
        <f t="shared" si="156"/>
        <v>Fejl</v>
      </c>
      <c r="I178" s="38" t="str">
        <f t="shared" si="156"/>
        <v>Fejl</v>
      </c>
      <c r="J178" s="38" t="str">
        <f t="shared" si="156"/>
        <v>Fejl</v>
      </c>
      <c r="K178" s="38" t="str">
        <f t="shared" si="156"/>
        <v>Fejl</v>
      </c>
      <c r="L178" s="38" t="str">
        <f t="shared" si="156"/>
        <v>Fejl</v>
      </c>
      <c r="M178" s="38" t="str">
        <f t="shared" si="156"/>
        <v>Fejl</v>
      </c>
      <c r="N178" s="38" t="str">
        <f t="shared" si="156"/>
        <v>Fejl</v>
      </c>
      <c r="O178" s="38" t="str">
        <f t="shared" si="156"/>
        <v>Fejl</v>
      </c>
      <c r="P178" s="38" t="str">
        <f t="shared" si="156"/>
        <v>Fejl</v>
      </c>
      <c r="R178" s="20"/>
    </row>
    <row r="179" spans="3:19" x14ac:dyDescent="0.3">
      <c r="C179" s="20" t="str">
        <f t="shared" si="155"/>
        <v>Underkriterie 3</v>
      </c>
      <c r="G179" s="38" t="str">
        <f t="shared" ref="G179:P179" si="157">IF(G166="Fejl","Fejl",G166*$E8)</f>
        <v>Fejl</v>
      </c>
      <c r="H179" s="38" t="str">
        <f t="shared" si="157"/>
        <v>Fejl</v>
      </c>
      <c r="I179" s="38" t="str">
        <f t="shared" si="157"/>
        <v>Fejl</v>
      </c>
      <c r="J179" s="38" t="str">
        <f t="shared" si="157"/>
        <v>Fejl</v>
      </c>
      <c r="K179" s="38" t="str">
        <f t="shared" si="157"/>
        <v>Fejl</v>
      </c>
      <c r="L179" s="38" t="str">
        <f t="shared" si="157"/>
        <v>Fejl</v>
      </c>
      <c r="M179" s="38" t="str">
        <f t="shared" si="157"/>
        <v>Fejl</v>
      </c>
      <c r="N179" s="38" t="str">
        <f t="shared" si="157"/>
        <v>Fejl</v>
      </c>
      <c r="O179" s="38" t="str">
        <f t="shared" si="157"/>
        <v>Fejl</v>
      </c>
      <c r="P179" s="38" t="str">
        <f t="shared" si="157"/>
        <v>Fejl</v>
      </c>
      <c r="R179" s="20"/>
    </row>
    <row r="180" spans="3:19" x14ac:dyDescent="0.3">
      <c r="C180" s="20" t="str">
        <f t="shared" si="155"/>
        <v>Underkriterie 4</v>
      </c>
      <c r="G180" s="38" t="str">
        <f t="shared" ref="G180:P180" si="158">IF(G167="Fejl","Fejl",G167*$E9)</f>
        <v>Fejl</v>
      </c>
      <c r="H180" s="38" t="str">
        <f t="shared" si="158"/>
        <v>Fejl</v>
      </c>
      <c r="I180" s="38" t="str">
        <f t="shared" si="158"/>
        <v>Fejl</v>
      </c>
      <c r="J180" s="38" t="str">
        <f t="shared" si="158"/>
        <v>Fejl</v>
      </c>
      <c r="K180" s="38" t="str">
        <f t="shared" si="158"/>
        <v>Fejl</v>
      </c>
      <c r="L180" s="38" t="str">
        <f t="shared" si="158"/>
        <v>Fejl</v>
      </c>
      <c r="M180" s="38" t="str">
        <f t="shared" si="158"/>
        <v>Fejl</v>
      </c>
      <c r="N180" s="38" t="str">
        <f t="shared" si="158"/>
        <v>Fejl</v>
      </c>
      <c r="O180" s="38" t="str">
        <f t="shared" si="158"/>
        <v>Fejl</v>
      </c>
      <c r="P180" s="38" t="str">
        <f t="shared" si="158"/>
        <v>Fejl</v>
      </c>
      <c r="R180" s="20"/>
    </row>
    <row r="181" spans="3:19" x14ac:dyDescent="0.3">
      <c r="C181" s="20" t="str">
        <f t="shared" si="155"/>
        <v>Underkriterie 5</v>
      </c>
      <c r="G181" s="38" t="str">
        <f t="shared" ref="G181:P181" si="159">IF(G168="Fejl","Fejl",G168*$E10)</f>
        <v>Fejl</v>
      </c>
      <c r="H181" s="38" t="str">
        <f t="shared" si="159"/>
        <v>Fejl</v>
      </c>
      <c r="I181" s="38" t="str">
        <f t="shared" si="159"/>
        <v>Fejl</v>
      </c>
      <c r="J181" s="38" t="str">
        <f t="shared" si="159"/>
        <v>Fejl</v>
      </c>
      <c r="K181" s="38" t="str">
        <f t="shared" si="159"/>
        <v>Fejl</v>
      </c>
      <c r="L181" s="38" t="str">
        <f t="shared" si="159"/>
        <v>Fejl</v>
      </c>
      <c r="M181" s="38" t="str">
        <f t="shared" si="159"/>
        <v>Fejl</v>
      </c>
      <c r="N181" s="38" t="str">
        <f t="shared" si="159"/>
        <v>Fejl</v>
      </c>
      <c r="O181" s="38" t="str">
        <f t="shared" si="159"/>
        <v>Fejl</v>
      </c>
      <c r="P181" s="38" t="str">
        <f t="shared" si="159"/>
        <v>Fejl</v>
      </c>
      <c r="R181" s="20"/>
    </row>
    <row r="182" spans="3:19" x14ac:dyDescent="0.3">
      <c r="C182" s="20" t="str">
        <f t="shared" si="155"/>
        <v>Underkriterie 6</v>
      </c>
      <c r="G182" s="38" t="str">
        <f t="shared" ref="G182:P182" si="160">IF(G169="Fejl","Fejl",G169*$E11)</f>
        <v>Fejl</v>
      </c>
      <c r="H182" s="38" t="str">
        <f t="shared" si="160"/>
        <v>Fejl</v>
      </c>
      <c r="I182" s="38" t="str">
        <f t="shared" si="160"/>
        <v>Fejl</v>
      </c>
      <c r="J182" s="38" t="str">
        <f t="shared" si="160"/>
        <v>Fejl</v>
      </c>
      <c r="K182" s="38" t="str">
        <f t="shared" si="160"/>
        <v>Fejl</v>
      </c>
      <c r="L182" s="38" t="str">
        <f t="shared" si="160"/>
        <v>Fejl</v>
      </c>
      <c r="M182" s="38" t="str">
        <f t="shared" si="160"/>
        <v>Fejl</v>
      </c>
      <c r="N182" s="38" t="str">
        <f t="shared" si="160"/>
        <v>Fejl</v>
      </c>
      <c r="O182" s="38" t="str">
        <f t="shared" si="160"/>
        <v>Fejl</v>
      </c>
      <c r="P182" s="38" t="str">
        <f t="shared" si="160"/>
        <v>Fejl</v>
      </c>
      <c r="R182" s="20"/>
    </row>
    <row r="183" spans="3:19" x14ac:dyDescent="0.3">
      <c r="C183" s="20" t="str">
        <f t="shared" si="155"/>
        <v>Underkriterie 7</v>
      </c>
      <c r="G183" s="38" t="str">
        <f t="shared" ref="G183:P183" si="161">IF(G170="Fejl","Fejl",G170*$E12)</f>
        <v>Fejl</v>
      </c>
      <c r="H183" s="38" t="str">
        <f t="shared" si="161"/>
        <v>Fejl</v>
      </c>
      <c r="I183" s="38" t="str">
        <f t="shared" si="161"/>
        <v>Fejl</v>
      </c>
      <c r="J183" s="38" t="str">
        <f t="shared" si="161"/>
        <v>Fejl</v>
      </c>
      <c r="K183" s="38" t="str">
        <f t="shared" si="161"/>
        <v>Fejl</v>
      </c>
      <c r="L183" s="38" t="str">
        <f t="shared" si="161"/>
        <v>Fejl</v>
      </c>
      <c r="M183" s="38" t="str">
        <f t="shared" si="161"/>
        <v>Fejl</v>
      </c>
      <c r="N183" s="38" t="str">
        <f t="shared" si="161"/>
        <v>Fejl</v>
      </c>
      <c r="O183" s="38" t="str">
        <f t="shared" si="161"/>
        <v>Fejl</v>
      </c>
      <c r="P183" s="38" t="str">
        <f t="shared" si="161"/>
        <v>Fejl</v>
      </c>
      <c r="R183" s="20"/>
    </row>
    <row r="184" spans="3:19" x14ac:dyDescent="0.3">
      <c r="C184" s="20" t="str">
        <f t="shared" si="155"/>
        <v>Underkriterie 8</v>
      </c>
      <c r="G184" s="38" t="str">
        <f t="shared" ref="G184:P184" si="162">IF(G171="Fejl","Fejl",G171*$E13)</f>
        <v>Fejl</v>
      </c>
      <c r="H184" s="38" t="str">
        <f t="shared" si="162"/>
        <v>Fejl</v>
      </c>
      <c r="I184" s="38" t="str">
        <f t="shared" si="162"/>
        <v>Fejl</v>
      </c>
      <c r="J184" s="38" t="str">
        <f t="shared" si="162"/>
        <v>Fejl</v>
      </c>
      <c r="K184" s="38" t="str">
        <f t="shared" si="162"/>
        <v>Fejl</v>
      </c>
      <c r="L184" s="38" t="str">
        <f t="shared" si="162"/>
        <v>Fejl</v>
      </c>
      <c r="M184" s="38" t="str">
        <f t="shared" si="162"/>
        <v>Fejl</v>
      </c>
      <c r="N184" s="38" t="str">
        <f t="shared" si="162"/>
        <v>Fejl</v>
      </c>
      <c r="O184" s="38" t="str">
        <f t="shared" si="162"/>
        <v>Fejl</v>
      </c>
      <c r="P184" s="38" t="str">
        <f t="shared" si="162"/>
        <v>Fejl</v>
      </c>
      <c r="R184" s="20"/>
    </row>
    <row r="185" spans="3:19" x14ac:dyDescent="0.3">
      <c r="C185" s="20" t="str">
        <f t="shared" si="155"/>
        <v>Underkriterie 9</v>
      </c>
      <c r="G185" s="38" t="str">
        <f t="shared" ref="G185:P185" si="163">IF(G172="Fejl","Fejl",G172*$E14)</f>
        <v>Fejl</v>
      </c>
      <c r="H185" s="38" t="str">
        <f t="shared" si="163"/>
        <v>Fejl</v>
      </c>
      <c r="I185" s="38" t="str">
        <f t="shared" si="163"/>
        <v>Fejl</v>
      </c>
      <c r="J185" s="38" t="str">
        <f t="shared" si="163"/>
        <v>Fejl</v>
      </c>
      <c r="K185" s="38" t="str">
        <f t="shared" si="163"/>
        <v>Fejl</v>
      </c>
      <c r="L185" s="38" t="str">
        <f t="shared" si="163"/>
        <v>Fejl</v>
      </c>
      <c r="M185" s="38" t="str">
        <f t="shared" si="163"/>
        <v>Fejl</v>
      </c>
      <c r="N185" s="38" t="str">
        <f t="shared" si="163"/>
        <v>Fejl</v>
      </c>
      <c r="O185" s="38" t="str">
        <f t="shared" si="163"/>
        <v>Fejl</v>
      </c>
      <c r="P185" s="38" t="str">
        <f t="shared" si="163"/>
        <v>Fejl</v>
      </c>
      <c r="R185" s="20"/>
    </row>
    <row r="186" spans="3:19" x14ac:dyDescent="0.3">
      <c r="C186" s="20" t="str">
        <f t="shared" si="155"/>
        <v>Underkriterie 10</v>
      </c>
      <c r="G186" s="38" t="str">
        <f t="shared" ref="G186:P186" si="164">IF(G173="Fejl","Fejl",G173*$E15)</f>
        <v>Fejl</v>
      </c>
      <c r="H186" s="38" t="str">
        <f t="shared" si="164"/>
        <v>Fejl</v>
      </c>
      <c r="I186" s="38" t="str">
        <f t="shared" si="164"/>
        <v>Fejl</v>
      </c>
      <c r="J186" s="38" t="str">
        <f t="shared" si="164"/>
        <v>Fejl</v>
      </c>
      <c r="K186" s="38" t="str">
        <f t="shared" si="164"/>
        <v>Fejl</v>
      </c>
      <c r="L186" s="38" t="str">
        <f t="shared" si="164"/>
        <v>Fejl</v>
      </c>
      <c r="M186" s="38" t="str">
        <f t="shared" si="164"/>
        <v>Fejl</v>
      </c>
      <c r="N186" s="38" t="str">
        <f t="shared" si="164"/>
        <v>Fejl</v>
      </c>
      <c r="O186" s="38" t="str">
        <f t="shared" si="164"/>
        <v>Fejl</v>
      </c>
      <c r="P186" s="38" t="str">
        <f t="shared" si="164"/>
        <v>Fejl</v>
      </c>
      <c r="R186" s="20"/>
    </row>
    <row r="187" spans="3:19" x14ac:dyDescent="0.3">
      <c r="C187" s="20" t="str">
        <f t="shared" si="155"/>
        <v>Underkriterie 11</v>
      </c>
      <c r="G187" s="38" t="str">
        <f t="shared" ref="G187:P187" si="165">IF(G174="Fejl","Fejl",G174*$E16)</f>
        <v>Fejl</v>
      </c>
      <c r="H187" s="38" t="str">
        <f t="shared" si="165"/>
        <v>Fejl</v>
      </c>
      <c r="I187" s="38" t="str">
        <f t="shared" si="165"/>
        <v>Fejl</v>
      </c>
      <c r="J187" s="38" t="str">
        <f t="shared" si="165"/>
        <v>Fejl</v>
      </c>
      <c r="K187" s="38" t="str">
        <f t="shared" si="165"/>
        <v>Fejl</v>
      </c>
      <c r="L187" s="38" t="str">
        <f t="shared" si="165"/>
        <v>Fejl</v>
      </c>
      <c r="M187" s="38" t="str">
        <f t="shared" si="165"/>
        <v>Fejl</v>
      </c>
      <c r="N187" s="38" t="str">
        <f t="shared" si="165"/>
        <v>Fejl</v>
      </c>
      <c r="O187" s="38" t="str">
        <f t="shared" si="165"/>
        <v>Fejl</v>
      </c>
      <c r="P187" s="38" t="str">
        <f t="shared" si="165"/>
        <v>Fejl</v>
      </c>
      <c r="R187" s="20"/>
    </row>
    <row r="188" spans="3:19" x14ac:dyDescent="0.3">
      <c r="C188" s="20" t="str">
        <f t="shared" si="155"/>
        <v>Underkriterie 12</v>
      </c>
      <c r="G188" s="38" t="str">
        <f t="shared" ref="G188:P188" si="166">IF(G175="Fejl","Fejl",G175*$E17)</f>
        <v>Fejl</v>
      </c>
      <c r="H188" s="38" t="str">
        <f t="shared" si="166"/>
        <v>Fejl</v>
      </c>
      <c r="I188" s="38" t="str">
        <f t="shared" si="166"/>
        <v>Fejl</v>
      </c>
      <c r="J188" s="38" t="str">
        <f t="shared" si="166"/>
        <v>Fejl</v>
      </c>
      <c r="K188" s="38" t="str">
        <f t="shared" si="166"/>
        <v>Fejl</v>
      </c>
      <c r="L188" s="38" t="str">
        <f t="shared" si="166"/>
        <v>Fejl</v>
      </c>
      <c r="M188" s="38" t="str">
        <f t="shared" si="166"/>
        <v>Fejl</v>
      </c>
      <c r="N188" s="38" t="str">
        <f t="shared" si="166"/>
        <v>Fejl</v>
      </c>
      <c r="O188" s="38" t="str">
        <f t="shared" si="166"/>
        <v>Fejl</v>
      </c>
      <c r="P188" s="38" t="str">
        <f t="shared" si="166"/>
        <v>Fejl</v>
      </c>
      <c r="R188" s="20"/>
    </row>
    <row r="189" spans="3:19" x14ac:dyDescent="0.3">
      <c r="C189" s="20" t="s">
        <v>36</v>
      </c>
      <c r="G189" s="38">
        <f>SUM(G176:G188)</f>
        <v>0</v>
      </c>
      <c r="H189" s="38">
        <f t="shared" ref="H189:P189" si="167">SUM(H176:H188)</f>
        <v>0</v>
      </c>
      <c r="I189" s="38">
        <f t="shared" si="167"/>
        <v>0</v>
      </c>
      <c r="J189" s="38">
        <f t="shared" si="167"/>
        <v>0</v>
      </c>
      <c r="K189" s="38">
        <f t="shared" si="167"/>
        <v>0</v>
      </c>
      <c r="L189" s="38">
        <f t="shared" si="167"/>
        <v>0</v>
      </c>
      <c r="M189" s="38">
        <f>SUM(M176:M188)</f>
        <v>0</v>
      </c>
      <c r="N189" s="38">
        <f t="shared" si="167"/>
        <v>0</v>
      </c>
      <c r="O189" s="38">
        <f t="shared" si="167"/>
        <v>0</v>
      </c>
      <c r="P189" s="38">
        <f t="shared" si="167"/>
        <v>0</v>
      </c>
      <c r="R189" s="20"/>
    </row>
    <row r="190" spans="3:19" x14ac:dyDescent="0.3">
      <c r="R190" s="20"/>
    </row>
    <row r="191" spans="3:19" x14ac:dyDescent="0.3">
      <c r="C191" s="21" t="s">
        <v>16</v>
      </c>
      <c r="D191" s="21" t="s">
        <v>37</v>
      </c>
      <c r="G191" s="28" t="s">
        <v>0</v>
      </c>
      <c r="H191" s="28" t="s">
        <v>1</v>
      </c>
      <c r="I191" s="28" t="s">
        <v>2</v>
      </c>
      <c r="J191" s="28" t="s">
        <v>4</v>
      </c>
      <c r="K191" s="28" t="s">
        <v>5</v>
      </c>
      <c r="L191" s="28" t="s">
        <v>43</v>
      </c>
      <c r="M191" s="28" t="s">
        <v>44</v>
      </c>
      <c r="N191" s="28" t="s">
        <v>45</v>
      </c>
      <c r="O191" s="28" t="s">
        <v>46</v>
      </c>
      <c r="P191" s="28" t="s">
        <v>47</v>
      </c>
      <c r="R191" s="26"/>
    </row>
    <row r="192" spans="3:19" x14ac:dyDescent="0.3">
      <c r="C192" s="20" t="s">
        <v>10</v>
      </c>
      <c r="G192" s="39" t="str">
        <f>IF(OR(G5="",$T$6=0),"Fejl",(G5-$T$6)/$T$6)</f>
        <v>Fejl</v>
      </c>
      <c r="H192" s="39" t="str">
        <f t="shared" ref="H192:P192" si="168">IF(OR(H5="",$T$6=0),"Fejl",(H5-$T$6)/$T$6)</f>
        <v>Fejl</v>
      </c>
      <c r="I192" s="39" t="str">
        <f t="shared" si="168"/>
        <v>Fejl</v>
      </c>
      <c r="J192" s="39" t="str">
        <f t="shared" si="168"/>
        <v>Fejl</v>
      </c>
      <c r="K192" s="39" t="str">
        <f t="shared" si="168"/>
        <v>Fejl</v>
      </c>
      <c r="L192" s="39" t="str">
        <f t="shared" si="168"/>
        <v>Fejl</v>
      </c>
      <c r="M192" s="39" t="str">
        <f t="shared" si="168"/>
        <v>Fejl</v>
      </c>
      <c r="N192" s="39" t="str">
        <f t="shared" si="168"/>
        <v>Fejl</v>
      </c>
      <c r="O192" s="39" t="str">
        <f t="shared" si="168"/>
        <v>Fejl</v>
      </c>
      <c r="P192" s="39" t="str">
        <f t="shared" si="168"/>
        <v>Fejl</v>
      </c>
      <c r="R192" s="26"/>
      <c r="S192" s="31"/>
    </row>
    <row r="193" spans="3:16" x14ac:dyDescent="0.3">
      <c r="C193" s="20" t="str">
        <f>C6</f>
        <v>Underkriterie 1</v>
      </c>
      <c r="G193" s="39" t="str">
        <f>IF(OR(G6="",$U17=0),"Fejl",($U17-G6)/$U17)</f>
        <v>Fejl</v>
      </c>
      <c r="H193" s="39" t="str">
        <f t="shared" ref="H193:P193" si="169">IF(OR(H6="",$U17=0),"Fejl",($U17-H6)/$U17)</f>
        <v>Fejl</v>
      </c>
      <c r="I193" s="39" t="str">
        <f t="shared" si="169"/>
        <v>Fejl</v>
      </c>
      <c r="J193" s="39" t="str">
        <f t="shared" si="169"/>
        <v>Fejl</v>
      </c>
      <c r="K193" s="39" t="str">
        <f t="shared" si="169"/>
        <v>Fejl</v>
      </c>
      <c r="L193" s="39" t="str">
        <f t="shared" si="169"/>
        <v>Fejl</v>
      </c>
      <c r="M193" s="39" t="str">
        <f t="shared" si="169"/>
        <v>Fejl</v>
      </c>
      <c r="N193" s="39" t="str">
        <f t="shared" si="169"/>
        <v>Fejl</v>
      </c>
      <c r="O193" s="39" t="str">
        <f t="shared" si="169"/>
        <v>Fejl</v>
      </c>
      <c r="P193" s="39" t="str">
        <f t="shared" si="169"/>
        <v>Fejl</v>
      </c>
    </row>
    <row r="194" spans="3:16" x14ac:dyDescent="0.3">
      <c r="C194" s="20" t="str">
        <f t="shared" ref="C194:C204" si="170">C7</f>
        <v>Underkriterie 2</v>
      </c>
      <c r="G194" s="39" t="str">
        <f t="shared" ref="G194:G204" si="171">IF(OR(G7="",$U18=0),"Fejl",($U18-G7)/$U18)</f>
        <v>Fejl</v>
      </c>
      <c r="H194" s="39" t="str">
        <f t="shared" ref="H194:P194" si="172">IF(OR(H7="",$U18=0),"Fejl",($U18-H7)/$U18)</f>
        <v>Fejl</v>
      </c>
      <c r="I194" s="39" t="str">
        <f t="shared" si="172"/>
        <v>Fejl</v>
      </c>
      <c r="J194" s="39" t="str">
        <f t="shared" si="172"/>
        <v>Fejl</v>
      </c>
      <c r="K194" s="39" t="str">
        <f t="shared" si="172"/>
        <v>Fejl</v>
      </c>
      <c r="L194" s="39" t="str">
        <f t="shared" si="172"/>
        <v>Fejl</v>
      </c>
      <c r="M194" s="39" t="str">
        <f t="shared" si="172"/>
        <v>Fejl</v>
      </c>
      <c r="N194" s="39" t="str">
        <f t="shared" si="172"/>
        <v>Fejl</v>
      </c>
      <c r="O194" s="39" t="str">
        <f t="shared" si="172"/>
        <v>Fejl</v>
      </c>
      <c r="P194" s="39" t="str">
        <f t="shared" si="172"/>
        <v>Fejl</v>
      </c>
    </row>
    <row r="195" spans="3:16" x14ac:dyDescent="0.3">
      <c r="C195" s="20" t="str">
        <f t="shared" si="170"/>
        <v>Underkriterie 3</v>
      </c>
      <c r="G195" s="39" t="str">
        <f t="shared" si="171"/>
        <v>Fejl</v>
      </c>
      <c r="H195" s="39" t="str">
        <f t="shared" ref="H195:P195" si="173">IF(OR(H8="",$U19=0),"Fejl",($U19-H8)/$U19)</f>
        <v>Fejl</v>
      </c>
      <c r="I195" s="39" t="str">
        <f t="shared" si="173"/>
        <v>Fejl</v>
      </c>
      <c r="J195" s="39" t="str">
        <f t="shared" si="173"/>
        <v>Fejl</v>
      </c>
      <c r="K195" s="39" t="str">
        <f t="shared" si="173"/>
        <v>Fejl</v>
      </c>
      <c r="L195" s="39" t="str">
        <f t="shared" si="173"/>
        <v>Fejl</v>
      </c>
      <c r="M195" s="39" t="str">
        <f t="shared" si="173"/>
        <v>Fejl</v>
      </c>
      <c r="N195" s="39" t="str">
        <f t="shared" si="173"/>
        <v>Fejl</v>
      </c>
      <c r="O195" s="39" t="str">
        <f t="shared" si="173"/>
        <v>Fejl</v>
      </c>
      <c r="P195" s="39" t="str">
        <f t="shared" si="173"/>
        <v>Fejl</v>
      </c>
    </row>
    <row r="196" spans="3:16" x14ac:dyDescent="0.3">
      <c r="C196" s="20" t="str">
        <f t="shared" si="170"/>
        <v>Underkriterie 4</v>
      </c>
      <c r="G196" s="39" t="str">
        <f t="shared" si="171"/>
        <v>Fejl</v>
      </c>
      <c r="H196" s="39" t="str">
        <f t="shared" ref="H196:P196" si="174">IF(OR(H9="",$U20=0),"Fejl",($U20-H9)/$U20)</f>
        <v>Fejl</v>
      </c>
      <c r="I196" s="39" t="str">
        <f t="shared" si="174"/>
        <v>Fejl</v>
      </c>
      <c r="J196" s="39" t="str">
        <f t="shared" si="174"/>
        <v>Fejl</v>
      </c>
      <c r="K196" s="39" t="str">
        <f t="shared" si="174"/>
        <v>Fejl</v>
      </c>
      <c r="L196" s="39" t="str">
        <f t="shared" si="174"/>
        <v>Fejl</v>
      </c>
      <c r="M196" s="39" t="str">
        <f t="shared" si="174"/>
        <v>Fejl</v>
      </c>
      <c r="N196" s="39" t="str">
        <f t="shared" si="174"/>
        <v>Fejl</v>
      </c>
      <c r="O196" s="39" t="str">
        <f t="shared" si="174"/>
        <v>Fejl</v>
      </c>
      <c r="P196" s="39" t="str">
        <f t="shared" si="174"/>
        <v>Fejl</v>
      </c>
    </row>
    <row r="197" spans="3:16" x14ac:dyDescent="0.3">
      <c r="C197" s="20" t="str">
        <f t="shared" si="170"/>
        <v>Underkriterie 5</v>
      </c>
      <c r="G197" s="39" t="str">
        <f t="shared" si="171"/>
        <v>Fejl</v>
      </c>
      <c r="H197" s="39" t="str">
        <f t="shared" ref="H197:P197" si="175">IF(OR(H10="",$U21=0),"Fejl",($U21-H10)/$U21)</f>
        <v>Fejl</v>
      </c>
      <c r="I197" s="39" t="str">
        <f>IF(OR(I10="",$U21=0),"Fejl",($U21-I10)/$U21)</f>
        <v>Fejl</v>
      </c>
      <c r="J197" s="39" t="str">
        <f t="shared" si="175"/>
        <v>Fejl</v>
      </c>
      <c r="K197" s="39" t="str">
        <f t="shared" si="175"/>
        <v>Fejl</v>
      </c>
      <c r="L197" s="39" t="str">
        <f t="shared" si="175"/>
        <v>Fejl</v>
      </c>
      <c r="M197" s="39" t="str">
        <f t="shared" si="175"/>
        <v>Fejl</v>
      </c>
      <c r="N197" s="39" t="str">
        <f t="shared" si="175"/>
        <v>Fejl</v>
      </c>
      <c r="O197" s="39" t="str">
        <f t="shared" si="175"/>
        <v>Fejl</v>
      </c>
      <c r="P197" s="39" t="str">
        <f t="shared" si="175"/>
        <v>Fejl</v>
      </c>
    </row>
    <row r="198" spans="3:16" x14ac:dyDescent="0.3">
      <c r="C198" s="20" t="str">
        <f t="shared" si="170"/>
        <v>Underkriterie 6</v>
      </c>
      <c r="G198" s="39" t="str">
        <f t="shared" si="171"/>
        <v>Fejl</v>
      </c>
      <c r="H198" s="39" t="str">
        <f t="shared" ref="H198:P198" si="176">IF(OR(H11="",$U22=0),"Fejl",($U22-H11)/$U22)</f>
        <v>Fejl</v>
      </c>
      <c r="I198" s="39" t="str">
        <f t="shared" si="176"/>
        <v>Fejl</v>
      </c>
      <c r="J198" s="39" t="str">
        <f t="shared" si="176"/>
        <v>Fejl</v>
      </c>
      <c r="K198" s="39" t="str">
        <f t="shared" si="176"/>
        <v>Fejl</v>
      </c>
      <c r="L198" s="39" t="str">
        <f t="shared" si="176"/>
        <v>Fejl</v>
      </c>
      <c r="M198" s="39" t="str">
        <f t="shared" si="176"/>
        <v>Fejl</v>
      </c>
      <c r="N198" s="39" t="str">
        <f t="shared" si="176"/>
        <v>Fejl</v>
      </c>
      <c r="O198" s="39" t="str">
        <f t="shared" si="176"/>
        <v>Fejl</v>
      </c>
      <c r="P198" s="39" t="str">
        <f t="shared" si="176"/>
        <v>Fejl</v>
      </c>
    </row>
    <row r="199" spans="3:16" x14ac:dyDescent="0.3">
      <c r="C199" s="20" t="str">
        <f t="shared" si="170"/>
        <v>Underkriterie 7</v>
      </c>
      <c r="G199" s="39" t="str">
        <f t="shared" si="171"/>
        <v>Fejl</v>
      </c>
      <c r="H199" s="39" t="str">
        <f t="shared" ref="H199:P199" si="177">IF(OR(H12="",$U23=0),"Fejl",($U23-H12)/$U23)</f>
        <v>Fejl</v>
      </c>
      <c r="I199" s="39" t="str">
        <f t="shared" si="177"/>
        <v>Fejl</v>
      </c>
      <c r="J199" s="39" t="str">
        <f t="shared" si="177"/>
        <v>Fejl</v>
      </c>
      <c r="K199" s="39" t="str">
        <f t="shared" si="177"/>
        <v>Fejl</v>
      </c>
      <c r="L199" s="39" t="str">
        <f t="shared" si="177"/>
        <v>Fejl</v>
      </c>
      <c r="M199" s="39" t="str">
        <f t="shared" si="177"/>
        <v>Fejl</v>
      </c>
      <c r="N199" s="39" t="str">
        <f t="shared" si="177"/>
        <v>Fejl</v>
      </c>
      <c r="O199" s="39" t="str">
        <f t="shared" si="177"/>
        <v>Fejl</v>
      </c>
      <c r="P199" s="39" t="str">
        <f t="shared" si="177"/>
        <v>Fejl</v>
      </c>
    </row>
    <row r="200" spans="3:16" x14ac:dyDescent="0.3">
      <c r="C200" s="20" t="str">
        <f t="shared" si="170"/>
        <v>Underkriterie 8</v>
      </c>
      <c r="G200" s="39" t="str">
        <f t="shared" si="171"/>
        <v>Fejl</v>
      </c>
      <c r="H200" s="39" t="str">
        <f t="shared" ref="H200:P200" si="178">IF(OR(H13="",$U24=0),"Fejl",($U24-H13)/$U24)</f>
        <v>Fejl</v>
      </c>
      <c r="I200" s="39" t="str">
        <f t="shared" si="178"/>
        <v>Fejl</v>
      </c>
      <c r="J200" s="39" t="str">
        <f t="shared" si="178"/>
        <v>Fejl</v>
      </c>
      <c r="K200" s="39" t="str">
        <f t="shared" si="178"/>
        <v>Fejl</v>
      </c>
      <c r="L200" s="39" t="str">
        <f t="shared" si="178"/>
        <v>Fejl</v>
      </c>
      <c r="M200" s="39" t="str">
        <f t="shared" si="178"/>
        <v>Fejl</v>
      </c>
      <c r="N200" s="39" t="str">
        <f t="shared" si="178"/>
        <v>Fejl</v>
      </c>
      <c r="O200" s="39" t="str">
        <f t="shared" si="178"/>
        <v>Fejl</v>
      </c>
      <c r="P200" s="39" t="str">
        <f t="shared" si="178"/>
        <v>Fejl</v>
      </c>
    </row>
    <row r="201" spans="3:16" x14ac:dyDescent="0.3">
      <c r="C201" s="20" t="str">
        <f t="shared" si="170"/>
        <v>Underkriterie 9</v>
      </c>
      <c r="G201" s="39" t="str">
        <f t="shared" si="171"/>
        <v>Fejl</v>
      </c>
      <c r="H201" s="39" t="str">
        <f t="shared" ref="H201:P201" si="179">IF(OR(H14="",$U25=0),"Fejl",($U25-H14)/$U25)</f>
        <v>Fejl</v>
      </c>
      <c r="I201" s="39" t="str">
        <f t="shared" si="179"/>
        <v>Fejl</v>
      </c>
      <c r="J201" s="39" t="str">
        <f t="shared" si="179"/>
        <v>Fejl</v>
      </c>
      <c r="K201" s="39" t="str">
        <f t="shared" si="179"/>
        <v>Fejl</v>
      </c>
      <c r="L201" s="39" t="str">
        <f t="shared" si="179"/>
        <v>Fejl</v>
      </c>
      <c r="M201" s="39" t="str">
        <f t="shared" si="179"/>
        <v>Fejl</v>
      </c>
      <c r="N201" s="39" t="str">
        <f t="shared" si="179"/>
        <v>Fejl</v>
      </c>
      <c r="O201" s="39" t="str">
        <f t="shared" si="179"/>
        <v>Fejl</v>
      </c>
      <c r="P201" s="39" t="str">
        <f t="shared" si="179"/>
        <v>Fejl</v>
      </c>
    </row>
    <row r="202" spans="3:16" x14ac:dyDescent="0.3">
      <c r="C202" s="20" t="str">
        <f t="shared" si="170"/>
        <v>Underkriterie 10</v>
      </c>
      <c r="G202" s="39" t="str">
        <f t="shared" si="171"/>
        <v>Fejl</v>
      </c>
      <c r="H202" s="39" t="str">
        <f t="shared" ref="H202:P202" si="180">IF(OR(H15="",$U26=0),"Fejl",($U26-H15)/$U26)</f>
        <v>Fejl</v>
      </c>
      <c r="I202" s="39" t="str">
        <f t="shared" si="180"/>
        <v>Fejl</v>
      </c>
      <c r="J202" s="39" t="str">
        <f t="shared" si="180"/>
        <v>Fejl</v>
      </c>
      <c r="K202" s="39" t="str">
        <f t="shared" si="180"/>
        <v>Fejl</v>
      </c>
      <c r="L202" s="39" t="str">
        <f t="shared" si="180"/>
        <v>Fejl</v>
      </c>
      <c r="M202" s="39" t="str">
        <f t="shared" si="180"/>
        <v>Fejl</v>
      </c>
      <c r="N202" s="39" t="str">
        <f t="shared" si="180"/>
        <v>Fejl</v>
      </c>
      <c r="O202" s="39" t="str">
        <f t="shared" si="180"/>
        <v>Fejl</v>
      </c>
      <c r="P202" s="39" t="str">
        <f t="shared" si="180"/>
        <v>Fejl</v>
      </c>
    </row>
    <row r="203" spans="3:16" x14ac:dyDescent="0.3">
      <c r="C203" s="20" t="str">
        <f t="shared" si="170"/>
        <v>Underkriterie 11</v>
      </c>
      <c r="G203" s="39" t="str">
        <f t="shared" si="171"/>
        <v>Fejl</v>
      </c>
      <c r="H203" s="39" t="str">
        <f t="shared" ref="H203:P203" si="181">IF(OR(H16="",$U27=0),"Fejl",($U27-H16)/$U27)</f>
        <v>Fejl</v>
      </c>
      <c r="I203" s="39" t="str">
        <f t="shared" si="181"/>
        <v>Fejl</v>
      </c>
      <c r="J203" s="39" t="str">
        <f t="shared" si="181"/>
        <v>Fejl</v>
      </c>
      <c r="K203" s="39" t="str">
        <f t="shared" si="181"/>
        <v>Fejl</v>
      </c>
      <c r="L203" s="39" t="str">
        <f t="shared" si="181"/>
        <v>Fejl</v>
      </c>
      <c r="M203" s="39" t="str">
        <f t="shared" si="181"/>
        <v>Fejl</v>
      </c>
      <c r="N203" s="39" t="str">
        <f t="shared" si="181"/>
        <v>Fejl</v>
      </c>
      <c r="O203" s="39" t="str">
        <f t="shared" si="181"/>
        <v>Fejl</v>
      </c>
      <c r="P203" s="39" t="str">
        <f t="shared" si="181"/>
        <v>Fejl</v>
      </c>
    </row>
    <row r="204" spans="3:16" x14ac:dyDescent="0.3">
      <c r="C204" s="20" t="str">
        <f t="shared" si="170"/>
        <v>Underkriterie 12</v>
      </c>
      <c r="G204" s="39" t="str">
        <f t="shared" si="171"/>
        <v>Fejl</v>
      </c>
      <c r="H204" s="39" t="str">
        <f t="shared" ref="H204:P204" si="182">IF(OR(H17="",$U28=0),"Fejl",($U28-H17)/$U28)</f>
        <v>Fejl</v>
      </c>
      <c r="I204" s="39" t="str">
        <f t="shared" si="182"/>
        <v>Fejl</v>
      </c>
      <c r="J204" s="39" t="str">
        <f t="shared" si="182"/>
        <v>Fejl</v>
      </c>
      <c r="K204" s="39" t="str">
        <f t="shared" si="182"/>
        <v>Fejl</v>
      </c>
      <c r="L204" s="39" t="str">
        <f t="shared" si="182"/>
        <v>Fejl</v>
      </c>
      <c r="M204" s="39" t="str">
        <f t="shared" si="182"/>
        <v>Fejl</v>
      </c>
      <c r="N204" s="39" t="str">
        <f t="shared" si="182"/>
        <v>Fejl</v>
      </c>
      <c r="O204" s="39" t="str">
        <f t="shared" si="182"/>
        <v>Fejl</v>
      </c>
      <c r="P204" s="39" t="str">
        <f t="shared" si="182"/>
        <v>Fejl</v>
      </c>
    </row>
    <row r="205" spans="3:16" x14ac:dyDescent="0.3">
      <c r="C205" s="20" t="s">
        <v>7</v>
      </c>
      <c r="G205" s="39" t="str">
        <f>IF(G192="Fejl","Fejl",G192*$E5)</f>
        <v>Fejl</v>
      </c>
      <c r="H205" s="39" t="str">
        <f t="shared" ref="H205:P205" si="183">IF(H192="Fejl","Fejl",H192*$E5)</f>
        <v>Fejl</v>
      </c>
      <c r="I205" s="39" t="str">
        <f t="shared" si="183"/>
        <v>Fejl</v>
      </c>
      <c r="J205" s="39" t="str">
        <f t="shared" si="183"/>
        <v>Fejl</v>
      </c>
      <c r="K205" s="39" t="str">
        <f t="shared" si="183"/>
        <v>Fejl</v>
      </c>
      <c r="L205" s="39" t="str">
        <f t="shared" si="183"/>
        <v>Fejl</v>
      </c>
      <c r="M205" s="39" t="str">
        <f t="shared" si="183"/>
        <v>Fejl</v>
      </c>
      <c r="N205" s="39" t="str">
        <f t="shared" si="183"/>
        <v>Fejl</v>
      </c>
      <c r="O205" s="39" t="str">
        <f t="shared" si="183"/>
        <v>Fejl</v>
      </c>
      <c r="P205" s="39" t="str">
        <f t="shared" si="183"/>
        <v>Fejl</v>
      </c>
    </row>
    <row r="206" spans="3:16" x14ac:dyDescent="0.3">
      <c r="C206" s="20" t="str">
        <f>C6</f>
        <v>Underkriterie 1</v>
      </c>
      <c r="G206" s="39" t="str">
        <f t="shared" ref="G206:P217" si="184">IF(G193="Fejl","Fejl",G193*$E6)</f>
        <v>Fejl</v>
      </c>
      <c r="H206" s="39" t="str">
        <f t="shared" si="184"/>
        <v>Fejl</v>
      </c>
      <c r="I206" s="39" t="str">
        <f t="shared" si="184"/>
        <v>Fejl</v>
      </c>
      <c r="J206" s="39" t="str">
        <f t="shared" si="184"/>
        <v>Fejl</v>
      </c>
      <c r="K206" s="39" t="str">
        <f t="shared" si="184"/>
        <v>Fejl</v>
      </c>
      <c r="L206" s="39" t="str">
        <f t="shared" si="184"/>
        <v>Fejl</v>
      </c>
      <c r="M206" s="39" t="str">
        <f t="shared" si="184"/>
        <v>Fejl</v>
      </c>
      <c r="N206" s="39" t="str">
        <f t="shared" si="184"/>
        <v>Fejl</v>
      </c>
      <c r="O206" s="39" t="str">
        <f t="shared" si="184"/>
        <v>Fejl</v>
      </c>
      <c r="P206" s="39" t="str">
        <f t="shared" si="184"/>
        <v>Fejl</v>
      </c>
    </row>
    <row r="207" spans="3:16" x14ac:dyDescent="0.3">
      <c r="C207" s="20" t="str">
        <f t="shared" ref="C207:C217" si="185">C7</f>
        <v>Underkriterie 2</v>
      </c>
      <c r="G207" s="39" t="str">
        <f t="shared" si="184"/>
        <v>Fejl</v>
      </c>
      <c r="H207" s="39" t="str">
        <f t="shared" si="184"/>
        <v>Fejl</v>
      </c>
      <c r="I207" s="39" t="str">
        <f t="shared" si="184"/>
        <v>Fejl</v>
      </c>
      <c r="J207" s="39" t="str">
        <f t="shared" si="184"/>
        <v>Fejl</v>
      </c>
      <c r="K207" s="39" t="str">
        <f t="shared" si="184"/>
        <v>Fejl</v>
      </c>
      <c r="L207" s="39" t="str">
        <f t="shared" si="184"/>
        <v>Fejl</v>
      </c>
      <c r="M207" s="39" t="str">
        <f t="shared" si="184"/>
        <v>Fejl</v>
      </c>
      <c r="N207" s="39" t="str">
        <f t="shared" si="184"/>
        <v>Fejl</v>
      </c>
      <c r="O207" s="39" t="str">
        <f t="shared" si="184"/>
        <v>Fejl</v>
      </c>
      <c r="P207" s="39" t="str">
        <f t="shared" si="184"/>
        <v>Fejl</v>
      </c>
    </row>
    <row r="208" spans="3:16" x14ac:dyDescent="0.3">
      <c r="C208" s="20" t="str">
        <f t="shared" si="185"/>
        <v>Underkriterie 3</v>
      </c>
      <c r="G208" s="39" t="str">
        <f t="shared" si="184"/>
        <v>Fejl</v>
      </c>
      <c r="H208" s="39" t="str">
        <f t="shared" si="184"/>
        <v>Fejl</v>
      </c>
      <c r="I208" s="39" t="str">
        <f t="shared" si="184"/>
        <v>Fejl</v>
      </c>
      <c r="J208" s="39" t="str">
        <f t="shared" si="184"/>
        <v>Fejl</v>
      </c>
      <c r="K208" s="39" t="str">
        <f t="shared" si="184"/>
        <v>Fejl</v>
      </c>
      <c r="L208" s="39" t="str">
        <f t="shared" si="184"/>
        <v>Fejl</v>
      </c>
      <c r="M208" s="39" t="str">
        <f t="shared" si="184"/>
        <v>Fejl</v>
      </c>
      <c r="N208" s="39" t="str">
        <f t="shared" si="184"/>
        <v>Fejl</v>
      </c>
      <c r="O208" s="39" t="str">
        <f t="shared" si="184"/>
        <v>Fejl</v>
      </c>
      <c r="P208" s="39" t="str">
        <f t="shared" si="184"/>
        <v>Fejl</v>
      </c>
    </row>
    <row r="209" spans="3:16" x14ac:dyDescent="0.3">
      <c r="C209" s="20" t="str">
        <f t="shared" si="185"/>
        <v>Underkriterie 4</v>
      </c>
      <c r="G209" s="39" t="str">
        <f t="shared" si="184"/>
        <v>Fejl</v>
      </c>
      <c r="H209" s="39" t="str">
        <f t="shared" si="184"/>
        <v>Fejl</v>
      </c>
      <c r="I209" s="39" t="str">
        <f t="shared" si="184"/>
        <v>Fejl</v>
      </c>
      <c r="J209" s="39" t="str">
        <f t="shared" si="184"/>
        <v>Fejl</v>
      </c>
      <c r="K209" s="39" t="str">
        <f t="shared" si="184"/>
        <v>Fejl</v>
      </c>
      <c r="L209" s="39" t="str">
        <f t="shared" si="184"/>
        <v>Fejl</v>
      </c>
      <c r="M209" s="39" t="str">
        <f t="shared" si="184"/>
        <v>Fejl</v>
      </c>
      <c r="N209" s="39" t="str">
        <f t="shared" si="184"/>
        <v>Fejl</v>
      </c>
      <c r="O209" s="39" t="str">
        <f t="shared" si="184"/>
        <v>Fejl</v>
      </c>
      <c r="P209" s="39" t="str">
        <f t="shared" si="184"/>
        <v>Fejl</v>
      </c>
    </row>
    <row r="210" spans="3:16" x14ac:dyDescent="0.3">
      <c r="C210" s="20" t="str">
        <f t="shared" si="185"/>
        <v>Underkriterie 5</v>
      </c>
      <c r="G210" s="39" t="str">
        <f t="shared" si="184"/>
        <v>Fejl</v>
      </c>
      <c r="H210" s="39" t="str">
        <f t="shared" si="184"/>
        <v>Fejl</v>
      </c>
      <c r="I210" s="39" t="str">
        <f t="shared" si="184"/>
        <v>Fejl</v>
      </c>
      <c r="J210" s="39" t="str">
        <f t="shared" si="184"/>
        <v>Fejl</v>
      </c>
      <c r="K210" s="39" t="str">
        <f t="shared" si="184"/>
        <v>Fejl</v>
      </c>
      <c r="L210" s="39" t="str">
        <f t="shared" si="184"/>
        <v>Fejl</v>
      </c>
      <c r="M210" s="39" t="str">
        <f t="shared" si="184"/>
        <v>Fejl</v>
      </c>
      <c r="N210" s="39" t="str">
        <f t="shared" si="184"/>
        <v>Fejl</v>
      </c>
      <c r="O210" s="39" t="str">
        <f t="shared" si="184"/>
        <v>Fejl</v>
      </c>
      <c r="P210" s="39" t="str">
        <f t="shared" si="184"/>
        <v>Fejl</v>
      </c>
    </row>
    <row r="211" spans="3:16" x14ac:dyDescent="0.3">
      <c r="C211" s="20" t="str">
        <f t="shared" si="185"/>
        <v>Underkriterie 6</v>
      </c>
      <c r="G211" s="39" t="str">
        <f t="shared" si="184"/>
        <v>Fejl</v>
      </c>
      <c r="H211" s="39" t="str">
        <f t="shared" si="184"/>
        <v>Fejl</v>
      </c>
      <c r="I211" s="39" t="str">
        <f t="shared" si="184"/>
        <v>Fejl</v>
      </c>
      <c r="J211" s="39" t="str">
        <f t="shared" si="184"/>
        <v>Fejl</v>
      </c>
      <c r="K211" s="39" t="str">
        <f t="shared" si="184"/>
        <v>Fejl</v>
      </c>
      <c r="L211" s="39" t="str">
        <f t="shared" si="184"/>
        <v>Fejl</v>
      </c>
      <c r="M211" s="39" t="str">
        <f t="shared" si="184"/>
        <v>Fejl</v>
      </c>
      <c r="N211" s="39" t="str">
        <f t="shared" si="184"/>
        <v>Fejl</v>
      </c>
      <c r="O211" s="39" t="str">
        <f t="shared" si="184"/>
        <v>Fejl</v>
      </c>
      <c r="P211" s="39" t="str">
        <f t="shared" si="184"/>
        <v>Fejl</v>
      </c>
    </row>
    <row r="212" spans="3:16" x14ac:dyDescent="0.3">
      <c r="C212" s="20" t="str">
        <f t="shared" si="185"/>
        <v>Underkriterie 7</v>
      </c>
      <c r="G212" s="39" t="str">
        <f t="shared" si="184"/>
        <v>Fejl</v>
      </c>
      <c r="H212" s="39" t="str">
        <f t="shared" si="184"/>
        <v>Fejl</v>
      </c>
      <c r="I212" s="39" t="str">
        <f t="shared" si="184"/>
        <v>Fejl</v>
      </c>
      <c r="J212" s="39" t="str">
        <f t="shared" si="184"/>
        <v>Fejl</v>
      </c>
      <c r="K212" s="39" t="str">
        <f t="shared" si="184"/>
        <v>Fejl</v>
      </c>
      <c r="L212" s="39" t="str">
        <f t="shared" si="184"/>
        <v>Fejl</v>
      </c>
      <c r="M212" s="39" t="str">
        <f t="shared" si="184"/>
        <v>Fejl</v>
      </c>
      <c r="N212" s="39" t="str">
        <f t="shared" si="184"/>
        <v>Fejl</v>
      </c>
      <c r="O212" s="39" t="str">
        <f t="shared" si="184"/>
        <v>Fejl</v>
      </c>
      <c r="P212" s="39" t="str">
        <f t="shared" si="184"/>
        <v>Fejl</v>
      </c>
    </row>
    <row r="213" spans="3:16" x14ac:dyDescent="0.3">
      <c r="C213" s="20" t="str">
        <f t="shared" si="185"/>
        <v>Underkriterie 8</v>
      </c>
      <c r="G213" s="39" t="str">
        <f t="shared" si="184"/>
        <v>Fejl</v>
      </c>
      <c r="H213" s="39" t="str">
        <f t="shared" si="184"/>
        <v>Fejl</v>
      </c>
      <c r="I213" s="39" t="str">
        <f t="shared" si="184"/>
        <v>Fejl</v>
      </c>
      <c r="J213" s="39" t="str">
        <f t="shared" si="184"/>
        <v>Fejl</v>
      </c>
      <c r="K213" s="39" t="str">
        <f t="shared" si="184"/>
        <v>Fejl</v>
      </c>
      <c r="L213" s="39" t="str">
        <f t="shared" si="184"/>
        <v>Fejl</v>
      </c>
      <c r="M213" s="39" t="str">
        <f t="shared" si="184"/>
        <v>Fejl</v>
      </c>
      <c r="N213" s="39" t="str">
        <f t="shared" si="184"/>
        <v>Fejl</v>
      </c>
      <c r="O213" s="39" t="str">
        <f t="shared" si="184"/>
        <v>Fejl</v>
      </c>
      <c r="P213" s="39" t="str">
        <f t="shared" si="184"/>
        <v>Fejl</v>
      </c>
    </row>
    <row r="214" spans="3:16" x14ac:dyDescent="0.3">
      <c r="C214" s="20" t="str">
        <f t="shared" si="185"/>
        <v>Underkriterie 9</v>
      </c>
      <c r="G214" s="39" t="str">
        <f t="shared" si="184"/>
        <v>Fejl</v>
      </c>
      <c r="H214" s="39" t="str">
        <f t="shared" si="184"/>
        <v>Fejl</v>
      </c>
      <c r="I214" s="39" t="str">
        <f t="shared" si="184"/>
        <v>Fejl</v>
      </c>
      <c r="J214" s="39" t="str">
        <f t="shared" si="184"/>
        <v>Fejl</v>
      </c>
      <c r="K214" s="39" t="str">
        <f t="shared" si="184"/>
        <v>Fejl</v>
      </c>
      <c r="L214" s="39" t="str">
        <f t="shared" si="184"/>
        <v>Fejl</v>
      </c>
      <c r="M214" s="39" t="str">
        <f t="shared" si="184"/>
        <v>Fejl</v>
      </c>
      <c r="N214" s="39" t="str">
        <f t="shared" si="184"/>
        <v>Fejl</v>
      </c>
      <c r="O214" s="39" t="str">
        <f t="shared" si="184"/>
        <v>Fejl</v>
      </c>
      <c r="P214" s="39" t="str">
        <f t="shared" si="184"/>
        <v>Fejl</v>
      </c>
    </row>
    <row r="215" spans="3:16" x14ac:dyDescent="0.3">
      <c r="C215" s="20" t="str">
        <f t="shared" si="185"/>
        <v>Underkriterie 10</v>
      </c>
      <c r="G215" s="39" t="str">
        <f t="shared" si="184"/>
        <v>Fejl</v>
      </c>
      <c r="H215" s="39" t="str">
        <f t="shared" si="184"/>
        <v>Fejl</v>
      </c>
      <c r="I215" s="39" t="str">
        <f t="shared" si="184"/>
        <v>Fejl</v>
      </c>
      <c r="J215" s="39" t="str">
        <f t="shared" si="184"/>
        <v>Fejl</v>
      </c>
      <c r="K215" s="39" t="str">
        <f t="shared" si="184"/>
        <v>Fejl</v>
      </c>
      <c r="L215" s="39" t="str">
        <f t="shared" si="184"/>
        <v>Fejl</v>
      </c>
      <c r="M215" s="39" t="str">
        <f t="shared" si="184"/>
        <v>Fejl</v>
      </c>
      <c r="N215" s="39" t="str">
        <f t="shared" si="184"/>
        <v>Fejl</v>
      </c>
      <c r="O215" s="39" t="str">
        <f t="shared" si="184"/>
        <v>Fejl</v>
      </c>
      <c r="P215" s="39" t="str">
        <f t="shared" si="184"/>
        <v>Fejl</v>
      </c>
    </row>
    <row r="216" spans="3:16" x14ac:dyDescent="0.3">
      <c r="C216" s="20" t="str">
        <f t="shared" si="185"/>
        <v>Underkriterie 11</v>
      </c>
      <c r="G216" s="39" t="str">
        <f t="shared" si="184"/>
        <v>Fejl</v>
      </c>
      <c r="H216" s="39" t="str">
        <f t="shared" si="184"/>
        <v>Fejl</v>
      </c>
      <c r="I216" s="39" t="str">
        <f t="shared" si="184"/>
        <v>Fejl</v>
      </c>
      <c r="J216" s="39" t="str">
        <f t="shared" si="184"/>
        <v>Fejl</v>
      </c>
      <c r="K216" s="39" t="str">
        <f t="shared" si="184"/>
        <v>Fejl</v>
      </c>
      <c r="L216" s="39" t="str">
        <f t="shared" si="184"/>
        <v>Fejl</v>
      </c>
      <c r="M216" s="39" t="str">
        <f t="shared" si="184"/>
        <v>Fejl</v>
      </c>
      <c r="N216" s="39" t="str">
        <f t="shared" si="184"/>
        <v>Fejl</v>
      </c>
      <c r="O216" s="39" t="str">
        <f t="shared" si="184"/>
        <v>Fejl</v>
      </c>
      <c r="P216" s="39" t="str">
        <f t="shared" si="184"/>
        <v>Fejl</v>
      </c>
    </row>
    <row r="217" spans="3:16" x14ac:dyDescent="0.3">
      <c r="C217" s="20" t="str">
        <f t="shared" si="185"/>
        <v>Underkriterie 12</v>
      </c>
      <c r="G217" s="39" t="str">
        <f t="shared" si="184"/>
        <v>Fejl</v>
      </c>
      <c r="H217" s="39" t="str">
        <f t="shared" si="184"/>
        <v>Fejl</v>
      </c>
      <c r="I217" s="39" t="str">
        <f t="shared" si="184"/>
        <v>Fejl</v>
      </c>
      <c r="J217" s="39" t="str">
        <f t="shared" si="184"/>
        <v>Fejl</v>
      </c>
      <c r="K217" s="39" t="str">
        <f t="shared" si="184"/>
        <v>Fejl</v>
      </c>
      <c r="L217" s="39" t="str">
        <f t="shared" si="184"/>
        <v>Fejl</v>
      </c>
      <c r="M217" s="39" t="str">
        <f t="shared" si="184"/>
        <v>Fejl</v>
      </c>
      <c r="N217" s="39" t="str">
        <f t="shared" si="184"/>
        <v>Fejl</v>
      </c>
      <c r="O217" s="39" t="str">
        <f t="shared" si="184"/>
        <v>Fejl</v>
      </c>
      <c r="P217" s="39" t="str">
        <f t="shared" si="184"/>
        <v>Fejl</v>
      </c>
    </row>
    <row r="218" spans="3:16" x14ac:dyDescent="0.3">
      <c r="C218" s="20" t="s">
        <v>35</v>
      </c>
      <c r="G218" s="39">
        <f>SUM(G205:G217)</f>
        <v>0</v>
      </c>
      <c r="H218" s="39">
        <f t="shared" ref="H218:P218" si="186">SUM(H205:H217)</f>
        <v>0</v>
      </c>
      <c r="I218" s="39">
        <f>SUM(I205:I217)</f>
        <v>0</v>
      </c>
      <c r="J218" s="39">
        <f t="shared" si="186"/>
        <v>0</v>
      </c>
      <c r="K218" s="39">
        <f t="shared" si="186"/>
        <v>0</v>
      </c>
      <c r="L218" s="39">
        <f t="shared" si="186"/>
        <v>0</v>
      </c>
      <c r="M218" s="39">
        <f t="shared" si="186"/>
        <v>0</v>
      </c>
      <c r="N218" s="39">
        <f t="shared" si="186"/>
        <v>0</v>
      </c>
      <c r="O218" s="39">
        <f t="shared" si="186"/>
        <v>0</v>
      </c>
      <c r="P218" s="39">
        <f t="shared" si="186"/>
        <v>0</v>
      </c>
    </row>
    <row r="219" spans="3:16" x14ac:dyDescent="0.3">
      <c r="G219" s="40"/>
      <c r="H219" s="40"/>
      <c r="I219" s="40"/>
      <c r="J219" s="40"/>
      <c r="K219" s="40"/>
      <c r="L219" s="40"/>
      <c r="M219" s="40"/>
      <c r="N219" s="40"/>
      <c r="O219" s="40"/>
      <c r="P219" s="40"/>
    </row>
  </sheetData>
  <sheetProtection sheet="1" selectLockedCells="1"/>
  <mergeCells count="2">
    <mergeCell ref="F2:G2"/>
    <mergeCell ref="I2:J2"/>
  </mergeCells>
  <conditionalFormatting sqref="G14:P17">
    <cfRule type="cellIs" dxfId="80" priority="48" operator="notBetween">
      <formula>$H$2</formula>
      <formula>$K$2</formula>
    </cfRule>
  </conditionalFormatting>
  <conditionalFormatting sqref="E18">
    <cfRule type="cellIs" dxfId="79" priority="43" operator="notBetween">
      <formula>1</formula>
      <formula>1</formula>
    </cfRule>
  </conditionalFormatting>
  <conditionalFormatting sqref="E18">
    <cfRule type="uniqueValues" priority="44"/>
    <cfRule type="containsBlanks" dxfId="78" priority="45">
      <formula>LEN(TRIM(E18))=0</formula>
    </cfRule>
  </conditionalFormatting>
  <conditionalFormatting sqref="D14:D17">
    <cfRule type="uniqueValues" priority="41"/>
    <cfRule type="containsBlanks" dxfId="77" priority="42">
      <formula>LEN(TRIM(D14))=0</formula>
    </cfRule>
  </conditionalFormatting>
  <conditionalFormatting sqref="E14:E17">
    <cfRule type="uniqueValues" priority="39"/>
    <cfRule type="containsBlanks" dxfId="76" priority="40">
      <formula>LEN(TRIM(E14))=0</formula>
    </cfRule>
  </conditionalFormatting>
  <conditionalFormatting sqref="G5:P5 G14:P17">
    <cfRule type="containsBlanks" dxfId="75" priority="46">
      <formula>LEN(TRIM(G5))=0</formula>
    </cfRule>
  </conditionalFormatting>
  <conditionalFormatting sqref="G6:P9">
    <cfRule type="cellIs" dxfId="74" priority="26" operator="notBetween">
      <formula>$H$2</formula>
      <formula>$K$2</formula>
    </cfRule>
  </conditionalFormatting>
  <conditionalFormatting sqref="D6:D9">
    <cfRule type="uniqueValues" priority="23"/>
    <cfRule type="containsBlanks" dxfId="73" priority="24">
      <formula>LEN(TRIM(D6))=0</formula>
    </cfRule>
  </conditionalFormatting>
  <conditionalFormatting sqref="E6:E9">
    <cfRule type="uniqueValues" priority="21"/>
    <cfRule type="containsBlanks" dxfId="72" priority="22">
      <formula>LEN(TRIM(E6))=0</formula>
    </cfRule>
  </conditionalFormatting>
  <conditionalFormatting sqref="G6:P9">
    <cfRule type="containsBlanks" dxfId="71" priority="25">
      <formula>LEN(TRIM(G6))=0</formula>
    </cfRule>
  </conditionalFormatting>
  <conditionalFormatting sqref="G10:P13">
    <cfRule type="cellIs" dxfId="70" priority="20" operator="notBetween">
      <formula>$H$2</formula>
      <formula>$K$2</formula>
    </cfRule>
  </conditionalFormatting>
  <conditionalFormatting sqref="D10:D13">
    <cfRule type="uniqueValues" priority="17"/>
    <cfRule type="containsBlanks" dxfId="69" priority="18">
      <formula>LEN(TRIM(D10))=0</formula>
    </cfRule>
  </conditionalFormatting>
  <conditionalFormatting sqref="E10:E13">
    <cfRule type="uniqueValues" priority="15"/>
    <cfRule type="containsBlanks" dxfId="68" priority="16">
      <formula>LEN(TRIM(E10))=0</formula>
    </cfRule>
  </conditionalFormatting>
  <conditionalFormatting sqref="G10:P13">
    <cfRule type="containsBlanks" dxfId="67" priority="19">
      <formula>LEN(TRIM(G10))=0</formula>
    </cfRule>
  </conditionalFormatting>
  <conditionalFormatting sqref="G21:P21">
    <cfRule type="top10" dxfId="66" priority="6" percent="1" bottom="1" rank="1"/>
  </conditionalFormatting>
  <conditionalFormatting sqref="G22:P22">
    <cfRule type="top10" dxfId="65" priority="5" percent="1" bottom="1" rank="1"/>
  </conditionalFormatting>
  <conditionalFormatting sqref="G23:P23">
    <cfRule type="top10" dxfId="64" priority="4" percent="1" rank="1"/>
  </conditionalFormatting>
  <conditionalFormatting sqref="G24:P24">
    <cfRule type="top10" dxfId="63" priority="3" percent="1" rank="1"/>
  </conditionalFormatting>
  <conditionalFormatting sqref="G25:P25">
    <cfRule type="top10" dxfId="62" priority="2" percent="1" rank="1"/>
  </conditionalFormatting>
  <conditionalFormatting sqref="G26:P26">
    <cfRule type="top10" dxfId="61" priority="1" percent="1" bottom="1" rank="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U219"/>
  <sheetViews>
    <sheetView zoomScale="90" zoomScaleNormal="90" workbookViewId="0">
      <selection activeCell="G6" sqref="G6"/>
    </sheetView>
  </sheetViews>
  <sheetFormatPr defaultColWidth="9.109375" defaultRowHeight="13.8" x14ac:dyDescent="0.3"/>
  <cols>
    <col min="1" max="1" width="9.109375" style="20"/>
    <col min="2" max="2" width="2.88671875" style="20" customWidth="1"/>
    <col min="3" max="3" width="16.33203125" style="20" customWidth="1"/>
    <col min="4" max="4" width="22" style="20" customWidth="1"/>
    <col min="5" max="5" width="8.44140625" style="20" customWidth="1"/>
    <col min="6" max="6" width="10.6640625" style="20" bestFit="1" customWidth="1"/>
    <col min="7" max="11" width="12.44140625" style="20" bestFit="1" customWidth="1"/>
    <col min="12" max="16" width="12.44140625" style="20" customWidth="1"/>
    <col min="17" max="17" width="2.6640625" style="20" customWidth="1"/>
    <col min="18" max="18" width="2.6640625" style="29" customWidth="1"/>
    <col min="19" max="19" width="0.6640625" style="20" customWidth="1"/>
    <col min="20" max="20" width="21.44140625" style="20" bestFit="1" customWidth="1"/>
    <col min="21" max="24" width="9.44140625" style="20" bestFit="1" customWidth="1"/>
    <col min="25" max="16384" width="9.109375" style="20"/>
  </cols>
  <sheetData>
    <row r="1" spans="1:20" x14ac:dyDescent="0.3">
      <c r="A1" s="4"/>
      <c r="B1" s="4"/>
      <c r="C1" s="4"/>
      <c r="D1" s="4"/>
      <c r="E1" s="4"/>
      <c r="F1" s="4"/>
      <c r="G1" s="4"/>
      <c r="H1" s="4"/>
      <c r="I1" s="4"/>
      <c r="J1" s="4"/>
      <c r="K1" s="4"/>
      <c r="L1" s="4"/>
      <c r="M1" s="4"/>
      <c r="N1" s="4"/>
      <c r="O1" s="4"/>
      <c r="P1" s="4"/>
      <c r="Q1" s="4"/>
      <c r="R1" s="6"/>
      <c r="S1" s="41"/>
      <c r="T1" s="21" t="s">
        <v>83</v>
      </c>
    </row>
    <row r="2" spans="1:20" x14ac:dyDescent="0.3">
      <c r="A2" s="4"/>
      <c r="B2" s="4"/>
      <c r="C2" s="3"/>
      <c r="D2" s="4"/>
      <c r="E2" s="47" t="s">
        <v>85</v>
      </c>
      <c r="F2" s="51" t="s">
        <v>32</v>
      </c>
      <c r="G2" s="51"/>
      <c r="H2" s="15">
        <v>8</v>
      </c>
      <c r="I2" s="51" t="s">
        <v>31</v>
      </c>
      <c r="J2" s="51"/>
      <c r="K2" s="16">
        <v>0</v>
      </c>
      <c r="L2" s="4"/>
      <c r="M2" s="4"/>
      <c r="N2" s="4"/>
      <c r="O2" s="4"/>
      <c r="P2" s="4"/>
      <c r="Q2" s="4"/>
      <c r="R2" s="6"/>
      <c r="S2" s="41"/>
      <c r="T2" s="29"/>
    </row>
    <row r="3" spans="1:20" x14ac:dyDescent="0.3">
      <c r="A3" s="4"/>
      <c r="B3" s="4"/>
      <c r="C3" s="4"/>
      <c r="D3" s="4"/>
      <c r="E3" s="4"/>
      <c r="F3" s="4"/>
      <c r="G3" s="4"/>
      <c r="H3" s="4"/>
      <c r="I3" s="4"/>
      <c r="J3" s="4"/>
      <c r="K3" s="4"/>
      <c r="L3" s="4"/>
      <c r="M3" s="4"/>
      <c r="N3" s="4"/>
      <c r="O3" s="4"/>
      <c r="P3" s="4"/>
      <c r="Q3" s="4"/>
      <c r="R3" s="6"/>
      <c r="S3" s="41"/>
      <c r="T3" s="26" t="s">
        <v>28</v>
      </c>
    </row>
    <row r="4" spans="1:20" x14ac:dyDescent="0.3">
      <c r="A4" s="4"/>
      <c r="B4" s="4"/>
      <c r="C4" s="1" t="s">
        <v>84</v>
      </c>
      <c r="D4" s="1"/>
      <c r="E4" s="1" t="s">
        <v>9</v>
      </c>
      <c r="F4" s="1"/>
      <c r="G4" s="2" t="s">
        <v>22</v>
      </c>
      <c r="H4" s="2" t="s">
        <v>23</v>
      </c>
      <c r="I4" s="2" t="s">
        <v>24</v>
      </c>
      <c r="J4" s="2" t="s">
        <v>25</v>
      </c>
      <c r="K4" s="2" t="s">
        <v>26</v>
      </c>
      <c r="L4" s="2" t="s">
        <v>38</v>
      </c>
      <c r="M4" s="2" t="s">
        <v>39</v>
      </c>
      <c r="N4" s="2" t="s">
        <v>40</v>
      </c>
      <c r="O4" s="2" t="s">
        <v>41</v>
      </c>
      <c r="P4" s="2" t="s">
        <v>42</v>
      </c>
      <c r="Q4" s="4"/>
      <c r="R4" s="4"/>
      <c r="S4" s="41"/>
      <c r="T4" s="42">
        <f>COUNT(G5:P5)</f>
        <v>5</v>
      </c>
    </row>
    <row r="5" spans="1:20" x14ac:dyDescent="0.3">
      <c r="A5" s="4"/>
      <c r="B5" s="4"/>
      <c r="C5" s="7" t="s">
        <v>8</v>
      </c>
      <c r="D5" s="7"/>
      <c r="E5" s="10">
        <v>0.55000000000000004</v>
      </c>
      <c r="F5" s="4"/>
      <c r="G5" s="12">
        <v>2000000</v>
      </c>
      <c r="H5" s="12">
        <v>2050000</v>
      </c>
      <c r="I5" s="12">
        <v>2250000</v>
      </c>
      <c r="J5" s="12">
        <v>2600000</v>
      </c>
      <c r="K5" s="12">
        <v>2700000</v>
      </c>
      <c r="L5" s="12"/>
      <c r="M5" s="12"/>
      <c r="N5" s="12"/>
      <c r="O5" s="12"/>
      <c r="P5" s="12"/>
      <c r="Q5" s="4"/>
      <c r="R5" s="4"/>
      <c r="S5" s="41"/>
      <c r="T5" s="43" t="s">
        <v>11</v>
      </c>
    </row>
    <row r="6" spans="1:20" x14ac:dyDescent="0.3">
      <c r="A6" s="4"/>
      <c r="B6" s="4"/>
      <c r="C6" s="7" t="s">
        <v>55</v>
      </c>
      <c r="D6" s="11" t="s">
        <v>56</v>
      </c>
      <c r="E6" s="10">
        <v>0.45</v>
      </c>
      <c r="F6" s="4"/>
      <c r="G6" s="13">
        <v>7</v>
      </c>
      <c r="H6" s="13">
        <v>5</v>
      </c>
      <c r="I6" s="13">
        <v>4</v>
      </c>
      <c r="J6" s="13">
        <v>1</v>
      </c>
      <c r="K6" s="13">
        <v>0</v>
      </c>
      <c r="L6" s="13"/>
      <c r="M6" s="13"/>
      <c r="N6" s="13"/>
      <c r="O6" s="13"/>
      <c r="P6" s="13"/>
      <c r="Q6" s="4"/>
      <c r="R6" s="4"/>
      <c r="S6" s="41"/>
      <c r="T6" s="44">
        <f>MIN(G5:P5)</f>
        <v>2000000</v>
      </c>
    </row>
    <row r="7" spans="1:20" x14ac:dyDescent="0.3">
      <c r="A7" s="4"/>
      <c r="B7" s="4"/>
      <c r="C7" s="7" t="s">
        <v>48</v>
      </c>
      <c r="D7" s="11"/>
      <c r="E7" s="10"/>
      <c r="F7" s="4"/>
      <c r="G7" s="13"/>
      <c r="H7" s="13"/>
      <c r="I7" s="13"/>
      <c r="J7" s="13"/>
      <c r="K7" s="13"/>
      <c r="L7" s="13"/>
      <c r="M7" s="13"/>
      <c r="N7" s="13"/>
      <c r="O7" s="13"/>
      <c r="P7" s="13"/>
      <c r="Q7" s="4"/>
      <c r="R7" s="4"/>
      <c r="S7" s="41"/>
      <c r="T7" s="26" t="s">
        <v>72</v>
      </c>
    </row>
    <row r="8" spans="1:20" x14ac:dyDescent="0.3">
      <c r="A8" s="4"/>
      <c r="B8" s="4"/>
      <c r="C8" s="7" t="s">
        <v>49</v>
      </c>
      <c r="D8" s="11"/>
      <c r="E8" s="10"/>
      <c r="F8" s="4"/>
      <c r="G8" s="13"/>
      <c r="H8" s="13"/>
      <c r="I8" s="13"/>
      <c r="J8" s="13"/>
      <c r="K8" s="13"/>
      <c r="L8" s="13"/>
      <c r="M8" s="13"/>
      <c r="N8" s="13"/>
      <c r="O8" s="13"/>
      <c r="P8" s="13"/>
      <c r="Q8" s="4"/>
      <c r="R8" s="4"/>
      <c r="S8" s="41"/>
      <c r="T8" s="27">
        <f>AVERAGE(G5:P5)</f>
        <v>2320000</v>
      </c>
    </row>
    <row r="9" spans="1:20" x14ac:dyDescent="0.3">
      <c r="A9" s="4"/>
      <c r="B9" s="4"/>
      <c r="C9" s="7" t="s">
        <v>50</v>
      </c>
      <c r="D9" s="11"/>
      <c r="E9" s="10"/>
      <c r="F9" s="4"/>
      <c r="G9" s="13"/>
      <c r="H9" s="13"/>
      <c r="I9" s="13"/>
      <c r="J9" s="13"/>
      <c r="K9" s="13"/>
      <c r="L9" s="13"/>
      <c r="M9" s="13"/>
      <c r="N9" s="13"/>
      <c r="O9" s="13"/>
      <c r="P9" s="13"/>
      <c r="Q9" s="4"/>
      <c r="R9" s="4"/>
      <c r="S9" s="41"/>
      <c r="T9" s="26" t="s">
        <v>29</v>
      </c>
    </row>
    <row r="10" spans="1:20" x14ac:dyDescent="0.3">
      <c r="A10" s="4"/>
      <c r="B10" s="4"/>
      <c r="C10" s="7" t="s">
        <v>64</v>
      </c>
      <c r="D10" s="11"/>
      <c r="E10" s="10"/>
      <c r="F10" s="4"/>
      <c r="G10" s="13"/>
      <c r="H10" s="13"/>
      <c r="I10" s="13"/>
      <c r="J10" s="13"/>
      <c r="K10" s="13"/>
      <c r="L10" s="13"/>
      <c r="M10" s="13"/>
      <c r="N10" s="13"/>
      <c r="O10" s="13"/>
      <c r="P10" s="13"/>
      <c r="Q10" s="4"/>
      <c r="R10" s="4"/>
      <c r="S10" s="41"/>
      <c r="T10" s="27">
        <f>T8/IF(H2&gt;K2,H2,K2)</f>
        <v>290000</v>
      </c>
    </row>
    <row r="11" spans="1:20" x14ac:dyDescent="0.3">
      <c r="A11" s="4"/>
      <c r="B11" s="4"/>
      <c r="C11" s="7" t="s">
        <v>65</v>
      </c>
      <c r="D11" s="11"/>
      <c r="E11" s="10"/>
      <c r="F11" s="4"/>
      <c r="G11" s="13"/>
      <c r="H11" s="13"/>
      <c r="I11" s="13"/>
      <c r="J11" s="13"/>
      <c r="K11" s="13"/>
      <c r="L11" s="13"/>
      <c r="M11" s="13"/>
      <c r="N11" s="13"/>
      <c r="O11" s="13"/>
      <c r="P11" s="13"/>
      <c r="Q11" s="4"/>
      <c r="R11" s="4"/>
      <c r="S11" s="41"/>
      <c r="T11" s="26" t="s">
        <v>30</v>
      </c>
    </row>
    <row r="12" spans="1:20" x14ac:dyDescent="0.3">
      <c r="A12" s="4"/>
      <c r="B12" s="4"/>
      <c r="C12" s="7" t="s">
        <v>66</v>
      </c>
      <c r="D12" s="11"/>
      <c r="E12" s="10"/>
      <c r="F12" s="4"/>
      <c r="G12" s="13"/>
      <c r="H12" s="13"/>
      <c r="I12" s="13"/>
      <c r="J12" s="13"/>
      <c r="K12" s="13"/>
      <c r="L12" s="13"/>
      <c r="M12" s="13"/>
      <c r="N12" s="13"/>
      <c r="O12" s="13"/>
      <c r="P12" s="13"/>
      <c r="Q12" s="4"/>
      <c r="R12" s="4"/>
      <c r="S12" s="41"/>
      <c r="T12" s="33">
        <f>F22/IF(H2&gt;K2,H2,K2)</f>
        <v>275000</v>
      </c>
    </row>
    <row r="13" spans="1:20" x14ac:dyDescent="0.3">
      <c r="A13" s="4"/>
      <c r="B13" s="4"/>
      <c r="C13" s="7" t="s">
        <v>67</v>
      </c>
      <c r="D13" s="11"/>
      <c r="E13" s="10"/>
      <c r="F13" s="4"/>
      <c r="G13" s="13"/>
      <c r="H13" s="13"/>
      <c r="I13" s="13"/>
      <c r="J13" s="13"/>
      <c r="K13" s="13"/>
      <c r="L13" s="13"/>
      <c r="M13" s="13"/>
      <c r="N13" s="13"/>
      <c r="O13" s="13"/>
      <c r="P13" s="13"/>
      <c r="Q13" s="4"/>
      <c r="R13" s="4"/>
      <c r="S13" s="41"/>
      <c r="T13" s="26" t="s">
        <v>33</v>
      </c>
    </row>
    <row r="14" spans="1:20" x14ac:dyDescent="0.3">
      <c r="A14" s="4"/>
      <c r="B14" s="4"/>
      <c r="C14" s="7" t="s">
        <v>68</v>
      </c>
      <c r="D14" s="11"/>
      <c r="E14" s="10"/>
      <c r="F14" s="4"/>
      <c r="G14" s="13"/>
      <c r="H14" s="13"/>
      <c r="I14" s="13"/>
      <c r="J14" s="13"/>
      <c r="K14" s="13"/>
      <c r="L14" s="13"/>
      <c r="M14" s="13"/>
      <c r="N14" s="13"/>
      <c r="O14" s="13"/>
      <c r="P14" s="13"/>
      <c r="Q14" s="4"/>
      <c r="R14" s="4"/>
      <c r="S14" s="41"/>
      <c r="T14" s="27">
        <f>T8*(1-F24)</f>
        <v>2320000</v>
      </c>
    </row>
    <row r="15" spans="1:20" x14ac:dyDescent="0.3">
      <c r="A15" s="4"/>
      <c r="B15" s="4"/>
      <c r="C15" s="7" t="s">
        <v>69</v>
      </c>
      <c r="D15" s="11"/>
      <c r="E15" s="10"/>
      <c r="F15" s="4"/>
      <c r="G15" s="13"/>
      <c r="H15" s="13"/>
      <c r="I15" s="13"/>
      <c r="J15" s="13"/>
      <c r="K15" s="13"/>
      <c r="L15" s="13"/>
      <c r="M15" s="13"/>
      <c r="N15" s="13"/>
      <c r="O15" s="13"/>
      <c r="P15" s="13"/>
      <c r="Q15" s="4"/>
      <c r="R15" s="4"/>
      <c r="S15" s="41"/>
      <c r="T15" s="26" t="s">
        <v>34</v>
      </c>
    </row>
    <row r="16" spans="1:20" x14ac:dyDescent="0.3">
      <c r="A16" s="4"/>
      <c r="B16" s="4"/>
      <c r="C16" s="7" t="s">
        <v>70</v>
      </c>
      <c r="D16" s="11"/>
      <c r="E16" s="10"/>
      <c r="F16" s="4"/>
      <c r="G16" s="13"/>
      <c r="H16" s="13"/>
      <c r="I16" s="13"/>
      <c r="J16" s="13"/>
      <c r="K16" s="13"/>
      <c r="L16" s="13"/>
      <c r="M16" s="13"/>
      <c r="N16" s="13"/>
      <c r="O16" s="13"/>
      <c r="P16" s="13"/>
      <c r="Q16" s="4"/>
      <c r="R16" s="4"/>
      <c r="S16" s="41"/>
      <c r="T16" s="27">
        <f>T8*(1+F24)</f>
        <v>2320000</v>
      </c>
    </row>
    <row r="17" spans="1:21" x14ac:dyDescent="0.3">
      <c r="A17" s="4"/>
      <c r="B17" s="4"/>
      <c r="C17" s="7" t="s">
        <v>71</v>
      </c>
      <c r="D17" s="11"/>
      <c r="E17" s="10"/>
      <c r="F17" s="4"/>
      <c r="G17" s="13"/>
      <c r="H17" s="13"/>
      <c r="I17" s="13"/>
      <c r="J17" s="13"/>
      <c r="K17" s="13"/>
      <c r="L17" s="13"/>
      <c r="M17" s="13"/>
      <c r="N17" s="13"/>
      <c r="O17" s="13"/>
      <c r="P17" s="13"/>
      <c r="Q17" s="4"/>
      <c r="R17" s="4"/>
      <c r="S17" s="41"/>
      <c r="T17" s="21" t="s">
        <v>73</v>
      </c>
      <c r="U17" s="22">
        <f>IF($H$2&lt;$K$2,MAX(G6:P6),MIN(G6:P6))</f>
        <v>0</v>
      </c>
    </row>
    <row r="18" spans="1:21" x14ac:dyDescent="0.3">
      <c r="A18" s="4"/>
      <c r="B18" s="4"/>
      <c r="C18" s="7"/>
      <c r="D18" s="7"/>
      <c r="E18" s="14">
        <f>SUM(E5:E17)</f>
        <v>1</v>
      </c>
      <c r="F18" s="7"/>
      <c r="G18" s="7"/>
      <c r="H18" s="7"/>
      <c r="I18" s="7"/>
      <c r="J18" s="7"/>
      <c r="K18" s="7"/>
      <c r="L18" s="7"/>
      <c r="M18" s="7"/>
      <c r="N18" s="7"/>
      <c r="O18" s="7"/>
      <c r="P18" s="7"/>
      <c r="Q18" s="7"/>
      <c r="R18" s="4"/>
      <c r="S18" s="41"/>
      <c r="T18" s="21" t="s">
        <v>52</v>
      </c>
      <c r="U18" s="22">
        <f t="shared" ref="U18:U28" si="0">IF($H$2&lt;$K$2,MAX(G7:P7),MIN(G7:P7))</f>
        <v>0</v>
      </c>
    </row>
    <row r="19" spans="1:21" x14ac:dyDescent="0.3">
      <c r="A19" s="4"/>
      <c r="B19" s="4"/>
      <c r="C19" s="7"/>
      <c r="D19" s="7"/>
      <c r="E19" s="7"/>
      <c r="F19" s="7"/>
      <c r="G19" s="7"/>
      <c r="H19" s="7"/>
      <c r="I19" s="7"/>
      <c r="J19" s="7"/>
      <c r="K19" s="7"/>
      <c r="L19" s="7"/>
      <c r="M19" s="7"/>
      <c r="N19" s="7"/>
      <c r="O19" s="7"/>
      <c r="P19" s="7"/>
      <c r="Q19" s="7"/>
      <c r="R19" s="4"/>
      <c r="S19" s="41"/>
      <c r="T19" s="21" t="s">
        <v>53</v>
      </c>
      <c r="U19" s="22">
        <f t="shared" si="0"/>
        <v>0</v>
      </c>
    </row>
    <row r="20" spans="1:21" x14ac:dyDescent="0.3">
      <c r="A20" s="4"/>
      <c r="B20" s="4"/>
      <c r="C20" s="1" t="s">
        <v>87</v>
      </c>
      <c r="D20" s="1"/>
      <c r="E20" s="1" t="s">
        <v>21</v>
      </c>
      <c r="F20" s="1"/>
      <c r="G20" s="1" t="s">
        <v>12</v>
      </c>
      <c r="H20" s="4"/>
      <c r="I20" s="4"/>
      <c r="J20" s="4"/>
      <c r="K20" s="4"/>
      <c r="L20" s="4"/>
      <c r="M20" s="4"/>
      <c r="N20" s="4"/>
      <c r="O20" s="4"/>
      <c r="P20" s="4"/>
      <c r="Q20" s="4"/>
      <c r="R20" s="4"/>
      <c r="S20" s="41"/>
      <c r="T20" s="21" t="s">
        <v>54</v>
      </c>
      <c r="U20" s="22">
        <f t="shared" si="0"/>
        <v>0</v>
      </c>
    </row>
    <row r="21" spans="1:21" x14ac:dyDescent="0.3">
      <c r="A21" s="4"/>
      <c r="B21" s="4"/>
      <c r="C21" s="7" t="s">
        <v>13</v>
      </c>
      <c r="D21" s="7" t="s">
        <v>57</v>
      </c>
      <c r="E21" s="7"/>
      <c r="F21" s="7"/>
      <c r="G21" s="5">
        <f>IF(AND(G73&lt;&gt;0,G5&gt;0,AND(OR(IF($H$2&lt;$K$2,AND(G6&gt;=$H$2,G6&lt;=$K$2),AND(G6&lt;=$H$2,G6&gt;=$K$2)),G6=""),OR(IF($H$2&lt;$K$2,AND(G7&gt;=$H$2,G7&lt;=$K$2),AND(G7&lt;=$H$2,G7&gt;=$K$2)),G7=""),OR(IF($H$2&lt;$K$2,AND(G8&gt;=$H$2,G8&lt;=$K$2),AND(G8&lt;=$H$2,G8&gt;=$K$2)),G8=""),OR(IF($H$2&lt;$K$2,AND(G9&gt;=$H$2,G9&lt;=$K$2),AND(G9&lt;=$H$2,G9&gt;=$K$2)),G9=""),OR(IF($H$2&lt;$K$2,AND(G10&gt;=$H$2,G10&lt;=$K$2),AND(G10&lt;=$H$2,G10&gt;=$K$2)),G10=""),OR(IF($H$2&lt;$K$2,AND(G11&gt;=$H$2,G11&lt;=$K$2),AND(G11&lt;=$H$2,G11&gt;=$K$2)),G11=""),OR(IF($H$2&lt;$K$2,AND(G12&gt;=$H$2,G12&lt;=$K$2),AND(G12&lt;=$H$2,G12&gt;=$K$2)),G12=""),OR(IF($H$2&lt;$K$2,AND(G13&gt;=$H$2,G13&lt;=$K$2),AND(G13&lt;=$H$2,G13&gt;=$K$2)),G13=""),OR(IF($H$2&lt;$K$2,AND(G14&gt;=$H$2,G14&lt;=$K$2),AND(G14&lt;=$H$2,G14&gt;=$K$2)),G14=""),OR(IF($H$2&lt;$K$2,AND(G15&gt;=$H$2,G15&lt;=$K$2),AND(G15&lt;=$H$2,G15&gt;=$K$2)),G15=""),OR(IF($H$2&lt;$K$2,AND(G16&gt;=$H$2,G16&lt;=$K$2),AND(G16&lt;=$H$2,G16&gt;=$K$2)),G16=""),OR(IF($H$2&lt;$K$2,AND(G17&gt;=$H$2,G17&lt;=$K$2),AND(G17&lt;=$H$2,G17&gt;=$K$2)),G17=""))),G73,"-")</f>
        <v>2013500</v>
      </c>
      <c r="H21" s="5">
        <f t="shared" ref="H21:P21" si="1">IF(AND(H73&lt;&gt;0,H5&gt;0,AND(OR(IF($H$2&lt;$K$2,AND(H6&gt;=$H$2,H6&lt;=$K$2),AND(H6&lt;=$H$2,H6&gt;=$K$2)),H6=""),OR(IF($H$2&lt;$K$2,AND(H7&gt;=$H$2,H7&lt;=$K$2),AND(H7&lt;=$H$2,H7&gt;=$K$2)),H7=""),OR(IF($H$2&lt;$K$2,AND(H8&gt;=$H$2,H8&lt;=$K$2),AND(H8&lt;=$H$2,H8&gt;=$K$2)),H8=""),OR(IF($H$2&lt;$K$2,AND(H9&gt;=$H$2,H9&lt;=$K$2),AND(H9&lt;=$H$2,H9&gt;=$K$2)),H9=""),OR(IF($H$2&lt;$K$2,AND(H10&gt;=$H$2,H10&lt;=$K$2),AND(H10&lt;=$H$2,H10&gt;=$K$2)),H10=""),OR(IF($H$2&lt;$K$2,AND(H11&gt;=$H$2,H11&lt;=$K$2),AND(H11&lt;=$H$2,H11&gt;=$K$2)),H11=""),OR(IF($H$2&lt;$K$2,AND(H12&gt;=$H$2,H12&lt;=$K$2),AND(H12&lt;=$H$2,H12&gt;=$K$2)),H12=""),OR(IF($H$2&lt;$K$2,AND(H13&gt;=$H$2,H13&lt;=$K$2),AND(H13&lt;=$H$2,H13&gt;=$K$2)),H13=""),OR(IF($H$2&lt;$K$2,AND(H14&gt;=$H$2,H14&lt;=$K$2),AND(H14&lt;=$H$2,H14&gt;=$K$2)),H14=""),OR(IF($H$2&lt;$K$2,AND(H15&gt;=$H$2,H15&lt;=$K$2),AND(H15&lt;=$H$2,H15&gt;=$K$2)),H15=""),OR(IF($H$2&lt;$K$2,AND(H16&gt;=$H$2,H16&lt;=$K$2),AND(H16&lt;=$H$2,H16&gt;=$K$2)),H16=""),OR(IF($H$2&lt;$K$2,AND(H17&gt;=$H$2,H17&lt;=$K$2),AND(H17&lt;=$H$2,H17&gt;=$K$2)),H17=""))),H73,"-")</f>
        <v>1780000</v>
      </c>
      <c r="I21" s="5">
        <f t="shared" si="1"/>
        <v>1759500</v>
      </c>
      <c r="J21" s="5">
        <f t="shared" si="1"/>
        <v>1560500</v>
      </c>
      <c r="K21" s="5">
        <f t="shared" si="1"/>
        <v>1485000.0000000002</v>
      </c>
      <c r="L21" s="5" t="str">
        <f t="shared" si="1"/>
        <v>-</v>
      </c>
      <c r="M21" s="5" t="str">
        <f t="shared" si="1"/>
        <v>-</v>
      </c>
      <c r="N21" s="5" t="str">
        <f t="shared" si="1"/>
        <v>-</v>
      </c>
      <c r="O21" s="5" t="str">
        <f t="shared" si="1"/>
        <v>-</v>
      </c>
      <c r="P21" s="5" t="str">
        <f t="shared" si="1"/>
        <v>-</v>
      </c>
      <c r="Q21" s="4"/>
      <c r="R21" s="4"/>
      <c r="S21" s="41"/>
      <c r="T21" s="21" t="s">
        <v>74</v>
      </c>
      <c r="U21" s="22">
        <f t="shared" si="0"/>
        <v>0</v>
      </c>
    </row>
    <row r="22" spans="1:21" x14ac:dyDescent="0.3">
      <c r="A22" s="4"/>
      <c r="B22" s="4"/>
      <c r="C22" s="7" t="s">
        <v>14</v>
      </c>
      <c r="D22" s="7" t="s">
        <v>58</v>
      </c>
      <c r="E22" s="8" t="s">
        <v>59</v>
      </c>
      <c r="F22" s="17">
        <v>2200000</v>
      </c>
      <c r="G22" s="5">
        <f>IF(AND(G102&lt;&gt;0,G5&gt;0,AND(OR(IF($H$2&lt;$K$2,AND(G6&gt;=$H$2,G6&lt;=$K$2),AND(G6&lt;=$H$2,G6&gt;=$K$2)),G6=""),OR(IF($H$2&lt;$K$2,AND(G7&gt;=$H$2,G7&lt;=$K$2),AND(G7&lt;=$H$2,G7&gt;=$K$2)),G7=""),OR(IF($H$2&lt;$K$2,AND(G8&gt;=$H$2,G8&lt;=$K$2),AND(G8&lt;=$H$2,G8&gt;=$K$2)),G8=""),OR(IF($H$2&lt;$K$2,AND(G9&gt;=$H$2,G9&lt;=$K$2),AND(G9&lt;=$H$2,G9&gt;=$K$2)),G9=""),OR(IF($H$2&lt;$K$2,AND(G10&gt;=$H$2,G10&lt;=$K$2),AND(G10&lt;=$H$2,G10&gt;=$K$2)),G10=""),OR(IF($H$2&lt;$K$2,AND(G11&gt;=$H$2,G11&lt;=$K$2),AND(G11&lt;=$H$2,G11&gt;=$K$2)),G11=""),OR(IF($H$2&lt;$K$2,AND(G12&gt;=$H$2,G12&lt;=$K$2),AND(G12&lt;=$H$2,G12&gt;=$K$2)),G12=""),OR(IF($H$2&lt;$K$2,AND(G13&gt;=$H$2,G13&lt;=$K$2),AND(G13&lt;=$H$2,G13&gt;=$K$2)),G13=""),OR(IF($H$2&lt;$K$2,AND(G14&gt;=$H$2,G14&lt;=$K$2),AND(G14&lt;=$H$2,G14&gt;=$K$2)),G14=""),OR(IF($H$2&lt;$K$2,AND(G15&gt;=$H$2,G15&lt;=$K$2),AND(G15&lt;=$H$2,G15&gt;=$K$2)),G15=""),OR(IF($H$2&lt;$K$2,AND(G16&gt;=$H$2,G16&lt;=$K$2),AND(G16&lt;=$H$2,G16&gt;=$K$2)),G16=""),OR(IF($H$2&lt;$K$2,AND(G17&gt;=$H$2,G17&lt;=$K$2),AND(G17&lt;=$H$2,G17&gt;=$K$2)),G17=""))),G102,"-")</f>
        <v>1966250</v>
      </c>
      <c r="H22" s="5">
        <f t="shared" ref="H22:P22" si="2">IF(AND(H102&lt;&gt;0,H5&gt;0,AND(OR(IF($H$2&lt;$K$2,AND(H6&gt;=$H$2,H6&lt;=$K$2),AND(H6&lt;=$H$2,H6&gt;=$K$2)),H6=""),OR(IF($H$2&lt;$K$2,AND(H7&gt;=$H$2,H7&lt;=$K$2),AND(H7&lt;=$H$2,H7&gt;=$K$2)),H7=""),OR(IF($H$2&lt;$K$2,AND(H8&gt;=$H$2,H8&lt;=$K$2),AND(H8&lt;=$H$2,H8&gt;=$K$2)),H8=""),OR(IF($H$2&lt;$K$2,AND(H9&gt;=$H$2,H9&lt;=$K$2),AND(H9&lt;=$H$2,H9&gt;=$K$2)),H9=""),OR(IF($H$2&lt;$K$2,AND(H10&gt;=$H$2,H10&lt;=$K$2),AND(H10&lt;=$H$2,H10&gt;=$K$2)),H10=""),OR(IF($H$2&lt;$K$2,AND(H11&gt;=$H$2,H11&lt;=$K$2),AND(H11&lt;=$H$2,H11&gt;=$K$2)),H11=""),OR(IF($H$2&lt;$K$2,AND(H12&gt;=$H$2,H12&lt;=$K$2),AND(H12&lt;=$H$2,H12&gt;=$K$2)),H12=""),OR(IF($H$2&lt;$K$2,AND(H13&gt;=$H$2,H13&lt;=$K$2),AND(H13&lt;=$H$2,H13&gt;=$K$2)),H13=""),OR(IF($H$2&lt;$K$2,AND(H14&gt;=$H$2,H14&lt;=$K$2),AND(H14&lt;=$H$2,H14&gt;=$K$2)),H14=""),OR(IF($H$2&lt;$K$2,AND(H15&gt;=$H$2,H15&lt;=$K$2),AND(H15&lt;=$H$2,H15&gt;=$K$2)),H15=""),OR(IF($H$2&lt;$K$2,AND(H16&gt;=$H$2,H16&lt;=$K$2),AND(H16&lt;=$H$2,H16&gt;=$K$2)),H16=""),OR(IF($H$2&lt;$K$2,AND(H17&gt;=$H$2,H17&lt;=$K$2),AND(H17&lt;=$H$2,H17&gt;=$K$2)),H17=""))),H102,"-")</f>
        <v>1746250</v>
      </c>
      <c r="I22" s="5">
        <f t="shared" si="2"/>
        <v>1732500</v>
      </c>
      <c r="J22" s="5">
        <f t="shared" si="2"/>
        <v>1553750</v>
      </c>
      <c r="K22" s="5">
        <f t="shared" si="2"/>
        <v>1485000.0000000002</v>
      </c>
      <c r="L22" s="5" t="str">
        <f t="shared" si="2"/>
        <v>-</v>
      </c>
      <c r="M22" s="5" t="str">
        <f t="shared" si="2"/>
        <v>-</v>
      </c>
      <c r="N22" s="5" t="str">
        <f t="shared" si="2"/>
        <v>-</v>
      </c>
      <c r="O22" s="5" t="str">
        <f t="shared" si="2"/>
        <v>-</v>
      </c>
      <c r="P22" s="5" t="str">
        <f t="shared" si="2"/>
        <v>-</v>
      </c>
      <c r="Q22" s="4"/>
      <c r="R22" s="4"/>
      <c r="S22" s="41"/>
      <c r="T22" s="21" t="s">
        <v>75</v>
      </c>
      <c r="U22" s="22">
        <f t="shared" si="0"/>
        <v>0</v>
      </c>
    </row>
    <row r="23" spans="1:21" x14ac:dyDescent="0.3">
      <c r="A23" s="4"/>
      <c r="B23" s="4"/>
      <c r="C23" s="7" t="s">
        <v>15</v>
      </c>
      <c r="D23" s="7" t="s">
        <v>17</v>
      </c>
      <c r="E23" s="8" t="s">
        <v>20</v>
      </c>
      <c r="F23" s="18"/>
      <c r="G23" s="19" t="str">
        <f>IF($H$2&gt;$K$2,"-",(IF(AND(AND(G105&gt;=0,IF($H$2&lt;$K$2,G105&lt;=$K$2,G105&gt;=$K$2)),G5&gt;0,AND(OR(IF($H$2&lt;$K$2,AND(G6&gt;=$H$2,G6&lt;=$K$2),AND(G6&lt;=$H$2,G6&gt;=$K$2)),G6=""),OR(IF($H$2&lt;$K$2,AND(G7&gt;=$H$2,G7&lt;=$K$2),AND(G7&lt;=$H$2,G7&gt;=$K$2)),G7=""),OR(IF($H$2&lt;$K$2,AND(G8&gt;=$H$2,G8&lt;=$K$2),AND(G8&lt;=$H$2,G8&gt;=$K$2)),G8=""),OR(IF($H$2&lt;$K$2,AND(G9&gt;=$H$2,G9&lt;=$K$2),AND(G9&lt;=$H$2,G9&gt;=$K$2)),G9=""),OR(IF($H$2&lt;$K$2,AND(G10&gt;=$H$2,G10&lt;=$K$2),AND(G10&lt;=$H$2,G10&gt;=$K$2)),G10=""),OR(IF($H$2&lt;$K$2,AND(G11&gt;=$H$2,G11&lt;=$K$2),AND(G11&lt;=$H$2,G11&gt;=$K$2)),G11=""),OR(IF($H$2&lt;$K$2,AND(G12&gt;=$H$2,G12&lt;=$K$2),AND(G12&lt;=$H$2,G12&gt;=$K$2)),G12=""),OR(IF($H$2&lt;$K$2,AND(G13&gt;=$H$2,G13&lt;=$K$2),AND(G13&lt;=$H$2,G13&gt;=$K$2)),G13=""),OR(IF($H$2&lt;$K$2,AND(G14&gt;=$H$2,G14&lt;=$K$2),AND(G14&lt;=$H$2,G14&gt;=$K$2)),G14=""),OR(IF($H$2&lt;$K$2,AND(G15&gt;=$H$2,G15&lt;=$K$2),AND(G15&lt;=$H$2,G15&gt;=$K$2)),G15=""),OR(IF($H$2&lt;$K$2,AND(G16&gt;=$H$2,G16&lt;=$K$2),AND(G16&lt;=$H$2,G16&gt;=$K$2)),G16=""),OR(IF($H$2&lt;$K$2,AND(G17&gt;=$H$2,G17&lt;=$K$2),AND(G17&lt;=$H$2,G17&gt;=$K$2)),G17=""))),G131,"-")))</f>
        <v>-</v>
      </c>
      <c r="H23" s="19" t="str">
        <f t="shared" ref="H23:P23" si="3">IF($H$2&gt;$K$2,"-",(IF(AND(AND(H105&gt;=0,IF($H$2&lt;$K$2,H105&lt;=$K$2,H105&gt;=$K$2)),H5&gt;0,AND(OR(IF($H$2&lt;$K$2,AND(H6&gt;=$H$2,H6&lt;=$K$2),AND(H6&lt;=$H$2,H6&gt;=$K$2)),H6=""),OR(IF($H$2&lt;$K$2,AND(H7&gt;=$H$2,H7&lt;=$K$2),AND(H7&lt;=$H$2,H7&gt;=$K$2)),H7=""),OR(IF($H$2&lt;$K$2,AND(H8&gt;=$H$2,H8&lt;=$K$2),AND(H8&lt;=$H$2,H8&gt;=$K$2)),H8=""),OR(IF($H$2&lt;$K$2,AND(H9&gt;=$H$2,H9&lt;=$K$2),AND(H9&lt;=$H$2,H9&gt;=$K$2)),H9=""),OR(IF($H$2&lt;$K$2,AND(H10&gt;=$H$2,H10&lt;=$K$2),AND(H10&lt;=$H$2,H10&gt;=$K$2)),H10=""),OR(IF($H$2&lt;$K$2,AND(H11&gt;=$H$2,H11&lt;=$K$2),AND(H11&lt;=$H$2,H11&gt;=$K$2)),H11=""),OR(IF($H$2&lt;$K$2,AND(H12&gt;=$H$2,H12&lt;=$K$2),AND(H12&lt;=$H$2,H12&gt;=$K$2)),H12=""),OR(IF($H$2&lt;$K$2,AND(H13&gt;=$H$2,H13&lt;=$K$2),AND(H13&lt;=$H$2,H13&gt;=$K$2)),H13=""),OR(IF($H$2&lt;$K$2,AND(H14&gt;=$H$2,H14&lt;=$K$2),AND(H14&lt;=$H$2,H14&gt;=$K$2)),H14=""),OR(IF($H$2&lt;$K$2,AND(H15&gt;=$H$2,H15&lt;=$K$2),AND(H15&lt;=$H$2,H15&gt;=$K$2)),H15=""),OR(IF($H$2&lt;$K$2,AND(H16&gt;=$H$2,H16&lt;=$K$2),AND(H16&lt;=$H$2,H16&gt;=$K$2)),H16=""),OR(IF($H$2&lt;$K$2,AND(H17&gt;=$H$2,H17&lt;=$K$2),AND(H17&lt;=$H$2,H17&gt;=$K$2)),H17=""))),H131,"-")))</f>
        <v>-</v>
      </c>
      <c r="I23" s="19" t="str">
        <f t="shared" si="3"/>
        <v>-</v>
      </c>
      <c r="J23" s="19" t="str">
        <f t="shared" si="3"/>
        <v>-</v>
      </c>
      <c r="K23" s="19" t="str">
        <f t="shared" si="3"/>
        <v>-</v>
      </c>
      <c r="L23" s="19" t="str">
        <f t="shared" si="3"/>
        <v>-</v>
      </c>
      <c r="M23" s="19" t="str">
        <f t="shared" si="3"/>
        <v>-</v>
      </c>
      <c r="N23" s="19" t="str">
        <f t="shared" si="3"/>
        <v>-</v>
      </c>
      <c r="O23" s="19" t="str">
        <f t="shared" si="3"/>
        <v>-</v>
      </c>
      <c r="P23" s="19" t="str">
        <f t="shared" si="3"/>
        <v>-</v>
      </c>
      <c r="Q23" s="4"/>
      <c r="R23" s="4"/>
      <c r="S23" s="41"/>
      <c r="T23" s="21" t="s">
        <v>76</v>
      </c>
      <c r="U23" s="22">
        <f t="shared" si="0"/>
        <v>0</v>
      </c>
    </row>
    <row r="24" spans="1:21" x14ac:dyDescent="0.3">
      <c r="A24" s="4"/>
      <c r="B24" s="4"/>
      <c r="C24" s="7" t="s">
        <v>15</v>
      </c>
      <c r="D24" s="7" t="s">
        <v>18</v>
      </c>
      <c r="E24" s="8" t="s">
        <v>20</v>
      </c>
      <c r="F24" s="18"/>
      <c r="G24" s="19" t="str">
        <f>IF($H$2&gt;$K$2,"-",(IF(AND(AND(G134&gt;=0,IF($H$2&lt;$K$2,G134&lt;=$K$2,G134&gt;=$K$2)),G5&gt;0,AND(OR(IF($H$2&lt;$K$2,AND(G6&gt;=$H$2,G6&lt;=$K$2),AND(G6&lt;=$H$2,G6&gt;=$K$2)),G6=""),OR(IF($H$2&lt;$K$2,AND(G7&gt;=$H$2,G7&lt;=$K$2),AND(G7&lt;=$H$2,G7&gt;=$K$2)),G7=""),OR(IF($H$2&lt;$K$2,AND(G8&gt;=$H$2,G8&lt;=$K$2),AND(G8&lt;=$H$2,G8&gt;=$K$2)),G8=""),OR(IF($H$2&lt;$K$2,AND(G9&gt;=$H$2,G9&lt;=$K$2),AND(G9&lt;=$H$2,G9&gt;=$K$2)),G9=""),OR(IF($H$2&lt;$K$2,AND(G10&gt;=$H$2,G10&lt;=$K$2),AND(G10&lt;=$H$2,G10&gt;=$K$2)),G10=""),OR(IF($H$2&lt;$K$2,AND(G11&gt;=$H$2,G11&lt;=$K$2),AND(G11&lt;=$H$2,G11&gt;=$K$2)),G11=""),OR(IF($H$2&lt;$K$2,AND(G12&gt;=$H$2,G12&lt;=$K$2),AND(G12&lt;=$H$2,G12&gt;=$K$2)),G12=""),OR(IF($H$2&lt;$K$2,AND(G13&gt;=$H$2,G13&lt;=$K$2),AND(G13&lt;=$H$2,G13&gt;=$K$2)),G13=""),OR(IF($H$2&lt;$K$2,AND(G14&gt;=$H$2,G14&lt;=$K$2),AND(G14&lt;=$H$2,G14&gt;=$K$2)),G14=""),OR(IF($H$2&lt;$K$2,AND(G15&gt;=$H$2,G15&lt;=$K$2),AND(G15&lt;=$H$2,G15&gt;=$K$2)),G15=""),OR(IF($H$2&lt;$K$2,AND(G16&gt;=$H$2,G16&lt;=$K$2),AND(G16&lt;=$H$2,G16&gt;=$K$2)),G16=""),OR(IF($H$2&lt;$K$2,AND(G17&gt;=$H$2,G17&lt;=$K$2),AND(G17&lt;=$H$2,G17&gt;=$K$2)),G17=""))),G160,"-")))</f>
        <v>-</v>
      </c>
      <c r="H24" s="19" t="str">
        <f t="shared" ref="H24:P24" si="4">IF($H$2&gt;$K$2,"-",(IF(AND(AND(H134&gt;=0,IF($H$2&lt;$K$2,H134&lt;=$K$2,H134&gt;=$K$2)),H5&gt;0,AND(OR(IF($H$2&lt;$K$2,AND(H6&gt;=$H$2,H6&lt;=$K$2),AND(H6&lt;=$H$2,H6&gt;=$K$2)),H6=""),OR(IF($H$2&lt;$K$2,AND(H7&gt;=$H$2,H7&lt;=$K$2),AND(H7&lt;=$H$2,H7&gt;=$K$2)),H7=""),OR(IF($H$2&lt;$K$2,AND(H8&gt;=$H$2,H8&lt;=$K$2),AND(H8&lt;=$H$2,H8&gt;=$K$2)),H8=""),OR(IF($H$2&lt;$K$2,AND(H9&gt;=$H$2,H9&lt;=$K$2),AND(H9&lt;=$H$2,H9&gt;=$K$2)),H9=""),OR(IF($H$2&lt;$K$2,AND(H10&gt;=$H$2,H10&lt;=$K$2),AND(H10&lt;=$H$2,H10&gt;=$K$2)),H10=""),OR(IF($H$2&lt;$K$2,AND(H11&gt;=$H$2,H11&lt;=$K$2),AND(H11&lt;=$H$2,H11&gt;=$K$2)),H11=""),OR(IF($H$2&lt;$K$2,AND(H12&gt;=$H$2,H12&lt;=$K$2),AND(H12&lt;=$H$2,H12&gt;=$K$2)),H12=""),OR(IF($H$2&lt;$K$2,AND(H13&gt;=$H$2,H13&lt;=$K$2),AND(H13&lt;=$H$2,H13&gt;=$K$2)),H13=""),OR(IF($H$2&lt;$K$2,AND(H14&gt;=$H$2,H14&lt;=$K$2),AND(H14&lt;=$H$2,H14&gt;=$K$2)),H14=""),OR(IF($H$2&lt;$K$2,AND(H15&gt;=$H$2,H15&lt;=$K$2),AND(H15&lt;=$H$2,H15&gt;=$K$2)),H15=""),OR(IF($H$2&lt;$K$2,AND(H16&gt;=$H$2,H16&lt;=$K$2),AND(H16&lt;=$H$2,H16&gt;=$K$2)),H16=""),OR(IF($H$2&lt;$K$2,AND(H17&gt;=$H$2,H17&lt;=$K$2),AND(H17&lt;=$H$2,H17&gt;=$K$2)),H17=""))),H160,"-")))</f>
        <v>-</v>
      </c>
      <c r="I24" s="19" t="str">
        <f t="shared" si="4"/>
        <v>-</v>
      </c>
      <c r="J24" s="19" t="str">
        <f t="shared" si="4"/>
        <v>-</v>
      </c>
      <c r="K24" s="19" t="str">
        <f t="shared" si="4"/>
        <v>-</v>
      </c>
      <c r="L24" s="19" t="str">
        <f t="shared" si="4"/>
        <v>-</v>
      </c>
      <c r="M24" s="19" t="str">
        <f t="shared" si="4"/>
        <v>-</v>
      </c>
      <c r="N24" s="19" t="str">
        <f t="shared" si="4"/>
        <v>-</v>
      </c>
      <c r="O24" s="19" t="str">
        <f t="shared" si="4"/>
        <v>-</v>
      </c>
      <c r="P24" s="19" t="str">
        <f t="shared" si="4"/>
        <v>-</v>
      </c>
      <c r="Q24" s="4"/>
      <c r="R24" s="4"/>
      <c r="S24" s="41"/>
      <c r="T24" s="21" t="s">
        <v>77</v>
      </c>
      <c r="U24" s="22">
        <f t="shared" si="0"/>
        <v>0</v>
      </c>
    </row>
    <row r="25" spans="1:21" x14ac:dyDescent="0.3">
      <c r="A25" s="4"/>
      <c r="B25" s="4"/>
      <c r="C25" s="7" t="s">
        <v>15</v>
      </c>
      <c r="D25" s="7" t="s">
        <v>19</v>
      </c>
      <c r="E25" s="4"/>
      <c r="F25" s="4" t="s">
        <v>82</v>
      </c>
      <c r="G25" s="19" t="str">
        <f>IF($H$2&gt;$K$2,"-",(IF(AND(G163&lt;&gt;0,G5&gt;0,AND(OR(IF($H$2&lt;$K$2,AND(G6&gt;=$H$2,G6&lt;=$K$2),AND(G6&lt;=$H$2,G6&gt;=$K$2)),G6=""),OR(IF($H$2&lt;$K$2,AND(G7&gt;=$H$2,G7&lt;=$K$2),AND(G7&lt;=$H$2,G7&gt;=$K$2)),G7=""),OR(IF($H$2&lt;$K$2,AND(G8&gt;=$H$2,G8&lt;=$K$2),AND(G8&lt;=$H$2,G8&gt;=$K$2)),G8=""),OR(IF($H$2&lt;$K$2,AND(G9&gt;=$H$2,G9&lt;=$K$2),AND(G9&lt;=$H$2,G9&gt;=$K$2)),G9=""),OR(IF($H$2&lt;$K$2,AND(G10&gt;=$H$2,G10&lt;=$K$2),AND(G10&lt;=$H$2,G10&gt;=$K$2)),G10=""),OR(IF($H$2&lt;$K$2,AND(G11&gt;=$H$2,G11&lt;=$K$2),AND(G11&lt;=$H$2,G11&gt;=$K$2)),G11=""),OR(IF($H$2&lt;$K$2,AND(G12&gt;=$H$2,G12&lt;=$K$2),AND(G12&lt;=$H$2,G12&gt;=$K$2)),G12=""),OR(IF($H$2&lt;$K$2,AND(G13&gt;=$H$2,G13&lt;=$K$2),AND(G13&lt;=$H$2,G13&gt;=$K$2)),G13=""),OR(IF($H$2&lt;$K$2,AND(G14&gt;=$H$2,G14&lt;=$K$2),AND(G14&lt;=$H$2,G14&gt;=$K$2)),G14=""),OR(IF($H$2&lt;$K$2,AND(G15&gt;=$H$2,G15&lt;=$K$2),AND(G15&lt;=$H$2,G15&gt;=$K$2)),G15=""),OR(IF($H$2&lt;$K$2,AND(G16&gt;=$H$2,G16&lt;=$K$2),AND(G16&lt;=$H$2,G16&gt;=$K$2)),G16=""),OR(IF($H$2&lt;$K$2,AND(G17&gt;=$H$2,G17&lt;=$K$2),AND(G17&lt;=$H$2,G17&gt;=$K$2)),G17=""))),G189,"-")))</f>
        <v>-</v>
      </c>
      <c r="H25" s="19" t="str">
        <f t="shared" ref="H25:P25" si="5">IF($H$2&gt;$K$2,"-",(IF(AND(H163&lt;&gt;0,H5&gt;0,AND(OR(IF($H$2&lt;$K$2,AND(H6&gt;=$H$2,H6&lt;=$K$2),AND(H6&lt;=$H$2,H6&gt;=$K$2)),H6=""),OR(IF($H$2&lt;$K$2,AND(H7&gt;=$H$2,H7&lt;=$K$2),AND(H7&lt;=$H$2,H7&gt;=$K$2)),H7=""),OR(IF($H$2&lt;$K$2,AND(H8&gt;=$H$2,H8&lt;=$K$2),AND(H8&lt;=$H$2,H8&gt;=$K$2)),H8=""),OR(IF($H$2&lt;$K$2,AND(H9&gt;=$H$2,H9&lt;=$K$2),AND(H9&lt;=$H$2,H9&gt;=$K$2)),H9=""),OR(IF($H$2&lt;$K$2,AND(H10&gt;=$H$2,H10&lt;=$K$2),AND(H10&lt;=$H$2,H10&gt;=$K$2)),H10=""),OR(IF($H$2&lt;$K$2,AND(H11&gt;=$H$2,H11&lt;=$K$2),AND(H11&lt;=$H$2,H11&gt;=$K$2)),H11=""),OR(IF($H$2&lt;$K$2,AND(H12&gt;=$H$2,H12&lt;=$K$2),AND(H12&lt;=$H$2,H12&gt;=$K$2)),H12=""),OR(IF($H$2&lt;$K$2,AND(H13&gt;=$H$2,H13&lt;=$K$2),AND(H13&lt;=$H$2,H13&gt;=$K$2)),H13=""),OR(IF($H$2&lt;$K$2,AND(H14&gt;=$H$2,H14&lt;=$K$2),AND(H14&lt;=$H$2,H14&gt;=$K$2)),H14=""),OR(IF($H$2&lt;$K$2,AND(H15&gt;=$H$2,H15&lt;=$K$2),AND(H15&lt;=$H$2,H15&gt;=$K$2)),H15=""),OR(IF($H$2&lt;$K$2,AND(H16&gt;=$H$2,H16&lt;=$K$2),AND(H16&lt;=$H$2,H16&gt;=$K$2)),H16=""),OR(IF($H$2&lt;$K$2,AND(H17&gt;=$H$2,H17&lt;=$K$2),AND(H17&lt;=$H$2,H17&gt;=$K$2)),H17=""))),H189,"-")))</f>
        <v>-</v>
      </c>
      <c r="I25" s="19" t="str">
        <f t="shared" si="5"/>
        <v>-</v>
      </c>
      <c r="J25" s="19" t="str">
        <f t="shared" si="5"/>
        <v>-</v>
      </c>
      <c r="K25" s="19" t="str">
        <f t="shared" si="5"/>
        <v>-</v>
      </c>
      <c r="L25" s="19" t="str">
        <f t="shared" si="5"/>
        <v>-</v>
      </c>
      <c r="M25" s="19" t="str">
        <f t="shared" si="5"/>
        <v>-</v>
      </c>
      <c r="N25" s="19" t="str">
        <f t="shared" si="5"/>
        <v>-</v>
      </c>
      <c r="O25" s="19" t="str">
        <f t="shared" si="5"/>
        <v>-</v>
      </c>
      <c r="P25" s="19" t="str">
        <f t="shared" si="5"/>
        <v>-</v>
      </c>
      <c r="Q25" s="4"/>
      <c r="R25" s="4"/>
      <c r="S25" s="41"/>
      <c r="T25" s="21" t="s">
        <v>78</v>
      </c>
      <c r="U25" s="22">
        <f t="shared" si="0"/>
        <v>0</v>
      </c>
    </row>
    <row r="26" spans="1:21" x14ac:dyDescent="0.3">
      <c r="A26" s="4"/>
      <c r="B26" s="4"/>
      <c r="C26" s="7" t="s">
        <v>16</v>
      </c>
      <c r="D26" s="7" t="s">
        <v>37</v>
      </c>
      <c r="E26" s="4"/>
      <c r="F26" s="4"/>
      <c r="G26" s="9" t="str">
        <f>IF(AND(G218&gt;=0,G5&gt;0,AND(OR(AND(G6&gt;=$H$2,G6&lt;=$K$2),G6=""),OR(AND(G7&gt;=$H$2,G7&lt;=$K$2),G7=""),OR(AND(G8&gt;=$H$2,G8&lt;=$K$2),G8=""),OR(AND(G9&gt;=$H$2,G9&lt;=$K$2),G9="")),OR(AND(G10&gt;=$H$2,G10&lt;=$K$2),G10=""),OR(AND(G11&gt;=$H$2,G11&lt;=$K$2),G11=""),OR(AND(G12&gt;=$H$2,G12&lt;=$K$2),G12=""),OR(AND(G13&gt;=$H$2,G13&lt;=$K$2),G13=""),OR(AND(G14&gt;=$H$2,G14&lt;=$K$2),G14=""),OR(AND(G15&gt;=$H$2,G15&lt;=$K$2),G15=""),OR(AND(G16&gt;=$H$2,G16&lt;=$K$2),G16=""),OR(AND(G17&gt;=$H$2,G17&lt;=$K$2),G17="")),G218,"-")</f>
        <v>-</v>
      </c>
      <c r="H26" s="9" t="str">
        <f t="shared" ref="H26:P26" si="6">IF(AND(H218&gt;=0,H5&gt;0,AND(OR(AND(H6&gt;=$H$2,H6&lt;=$K$2),H6=""),OR(AND(H7&gt;=$H$2,H7&lt;=$K$2),H7=""),OR(AND(H8&gt;=$H$2,H8&lt;=$K$2),H8=""),OR(AND(H9&gt;=$H$2,H9&lt;=$K$2),H9="")),OR(AND(H10&gt;=$H$2,H10&lt;=$K$2),H10=""),OR(AND(H11&gt;=$H$2,H11&lt;=$K$2),H11=""),OR(AND(H12&gt;=$H$2,H12&lt;=$K$2),H12=""),OR(AND(H13&gt;=$H$2,H13&lt;=$K$2),H13=""),OR(AND(H14&gt;=$H$2,H14&lt;=$K$2),H14=""),OR(AND(H15&gt;=$H$2,H15&lt;=$K$2),H15=""),OR(AND(H16&gt;=$H$2,H16&lt;=$K$2),H16=""),OR(AND(H17&gt;=$H$2,H17&lt;=$K$2),H17="")),H218,"-")</f>
        <v>-</v>
      </c>
      <c r="I26" s="9" t="str">
        <f t="shared" si="6"/>
        <v>-</v>
      </c>
      <c r="J26" s="9" t="str">
        <f t="shared" si="6"/>
        <v>-</v>
      </c>
      <c r="K26" s="9" t="str">
        <f>IF(AND(K218&gt;=0,K5&gt;0,AND(OR(AND(K6&gt;=$H$2,K6&lt;=$K$2),K6=""),OR(AND(K7&gt;=$H$2,K7&lt;=$K$2),K7=""),OR(AND(K8&gt;=$H$2,K8&lt;=$K$2),K8=""),OR(AND(K9&gt;=$H$2,K9&lt;=$K$2),K9="")),OR(AND(K10&gt;=$H$2,K10&lt;=$K$2),K10=""),OR(AND(K11&gt;=$H$2,K11&lt;=$K$2),K11=""),OR(AND(K12&gt;=$H$2,K12&lt;=$K$2),K12=""),OR(AND(K13&gt;=$H$2,K13&lt;=$K$2),K13=""),OR(AND(K14&gt;=$H$2,K14&lt;=$K$2),K14=""),OR(AND(K15&gt;=$H$2,K15&lt;=$K$2),K15=""),OR(AND(K16&gt;=$H$2,K16&lt;=$K$2),K16=""),OR(AND(K17&gt;=$H$2,K17&lt;=$K$2),K17="")),K218,"-")</f>
        <v>-</v>
      </c>
      <c r="L26" s="9" t="str">
        <f t="shared" si="6"/>
        <v>-</v>
      </c>
      <c r="M26" s="9" t="str">
        <f t="shared" si="6"/>
        <v>-</v>
      </c>
      <c r="N26" s="9" t="str">
        <f t="shared" si="6"/>
        <v>-</v>
      </c>
      <c r="O26" s="9" t="str">
        <f t="shared" si="6"/>
        <v>-</v>
      </c>
      <c r="P26" s="9" t="str">
        <f t="shared" si="6"/>
        <v>-</v>
      </c>
      <c r="Q26" s="4"/>
      <c r="R26" s="4"/>
      <c r="S26" s="41"/>
      <c r="T26" s="21" t="s">
        <v>79</v>
      </c>
      <c r="U26" s="22">
        <f t="shared" si="0"/>
        <v>0</v>
      </c>
    </row>
    <row r="27" spans="1:21" x14ac:dyDescent="0.3">
      <c r="A27" s="4"/>
      <c r="B27" s="4"/>
      <c r="C27" s="4"/>
      <c r="D27" s="4"/>
      <c r="E27" s="4"/>
      <c r="F27" s="4"/>
      <c r="G27" s="4"/>
      <c r="H27" s="4"/>
      <c r="I27" s="4"/>
      <c r="J27" s="4"/>
      <c r="K27" s="4"/>
      <c r="L27" s="4"/>
      <c r="M27" s="4"/>
      <c r="N27" s="4"/>
      <c r="O27" s="4"/>
      <c r="P27" s="4"/>
      <c r="Q27" s="4"/>
      <c r="R27" s="4"/>
      <c r="S27" s="41"/>
      <c r="T27" s="21" t="s">
        <v>80</v>
      </c>
      <c r="U27" s="22">
        <f t="shared" si="0"/>
        <v>0</v>
      </c>
    </row>
    <row r="28" spans="1:21" x14ac:dyDescent="0.3">
      <c r="C28" s="21" t="s">
        <v>51</v>
      </c>
      <c r="R28" s="20"/>
      <c r="T28" s="21" t="s">
        <v>81</v>
      </c>
      <c r="U28" s="22">
        <f t="shared" si="0"/>
        <v>0</v>
      </c>
    </row>
    <row r="29" spans="1:21" x14ac:dyDescent="0.3">
      <c r="C29" s="20" t="str">
        <f>C6</f>
        <v>Underkriterie 1</v>
      </c>
      <c r="D29" s="23" t="str">
        <f>IF(D6="","",D6)</f>
        <v>Kvalitet</v>
      </c>
      <c r="E29" s="24">
        <f>IF(E6="","",E6)</f>
        <v>0.45</v>
      </c>
      <c r="G29" s="25">
        <f>IF(G6="","",$K$2+$H$2-G6)</f>
        <v>1</v>
      </c>
      <c r="H29" s="25">
        <f t="shared" ref="H29:P30" si="7">IF(H6="","",$K$2+$H$2-H6)</f>
        <v>3</v>
      </c>
      <c r="I29" s="25">
        <f t="shared" si="7"/>
        <v>4</v>
      </c>
      <c r="J29" s="25">
        <f t="shared" si="7"/>
        <v>7</v>
      </c>
      <c r="K29" s="25">
        <f t="shared" si="7"/>
        <v>8</v>
      </c>
      <c r="L29" s="25" t="str">
        <f t="shared" si="7"/>
        <v/>
      </c>
      <c r="M29" s="25" t="str">
        <f t="shared" si="7"/>
        <v/>
      </c>
      <c r="N29" s="25" t="str">
        <f t="shared" si="7"/>
        <v/>
      </c>
      <c r="O29" s="25" t="str">
        <f t="shared" si="7"/>
        <v/>
      </c>
      <c r="P29" s="25" t="str">
        <f t="shared" si="7"/>
        <v/>
      </c>
      <c r="R29" s="20"/>
      <c r="T29" s="26"/>
    </row>
    <row r="30" spans="1:21" x14ac:dyDescent="0.3">
      <c r="C30" s="20" t="str">
        <f t="shared" ref="C30:C40" si="8">C7</f>
        <v>Underkriterie 2</v>
      </c>
      <c r="D30" s="23" t="str">
        <f t="shared" ref="D30:E33" si="9">IF(D7="","",D7)</f>
        <v/>
      </c>
      <c r="E30" s="24" t="str">
        <f t="shared" si="9"/>
        <v/>
      </c>
      <c r="G30" s="25" t="str">
        <f>IF(G7="","",$K$2+$H$2-G7)</f>
        <v/>
      </c>
      <c r="H30" s="25" t="str">
        <f t="shared" si="7"/>
        <v/>
      </c>
      <c r="I30" s="25" t="str">
        <f t="shared" si="7"/>
        <v/>
      </c>
      <c r="J30" s="25" t="str">
        <f t="shared" si="7"/>
        <v/>
      </c>
      <c r="K30" s="25" t="str">
        <f t="shared" si="7"/>
        <v/>
      </c>
      <c r="L30" s="25" t="str">
        <f t="shared" si="7"/>
        <v/>
      </c>
      <c r="M30" s="25" t="str">
        <f t="shared" si="7"/>
        <v/>
      </c>
      <c r="N30" s="25" t="str">
        <f t="shared" si="7"/>
        <v/>
      </c>
      <c r="O30" s="25" t="str">
        <f t="shared" si="7"/>
        <v/>
      </c>
      <c r="P30" s="25" t="str">
        <f t="shared" si="7"/>
        <v/>
      </c>
      <c r="R30" s="20"/>
      <c r="T30" s="26"/>
    </row>
    <row r="31" spans="1:21" x14ac:dyDescent="0.3">
      <c r="C31" s="20" t="str">
        <f t="shared" si="8"/>
        <v>Underkriterie 3</v>
      </c>
      <c r="D31" s="23" t="str">
        <f t="shared" si="9"/>
        <v/>
      </c>
      <c r="E31" s="24" t="str">
        <f t="shared" si="9"/>
        <v/>
      </c>
      <c r="G31" s="25" t="str">
        <f t="shared" ref="G31:P34" si="10">IF(G8="","",$K$2+$H$2-G8)</f>
        <v/>
      </c>
      <c r="H31" s="25" t="str">
        <f t="shared" si="10"/>
        <v/>
      </c>
      <c r="I31" s="25" t="str">
        <f t="shared" si="10"/>
        <v/>
      </c>
      <c r="J31" s="25" t="str">
        <f t="shared" si="10"/>
        <v/>
      </c>
      <c r="K31" s="25" t="str">
        <f t="shared" si="10"/>
        <v/>
      </c>
      <c r="L31" s="25" t="str">
        <f t="shared" si="10"/>
        <v/>
      </c>
      <c r="M31" s="25" t="str">
        <f t="shared" si="10"/>
        <v/>
      </c>
      <c r="N31" s="25" t="str">
        <f t="shared" si="10"/>
        <v/>
      </c>
      <c r="O31" s="25" t="str">
        <f t="shared" si="10"/>
        <v/>
      </c>
      <c r="P31" s="25" t="str">
        <f t="shared" si="10"/>
        <v/>
      </c>
      <c r="R31" s="20"/>
      <c r="T31" s="27"/>
    </row>
    <row r="32" spans="1:21" x14ac:dyDescent="0.3">
      <c r="C32" s="20" t="str">
        <f t="shared" si="8"/>
        <v>Underkriterie 4</v>
      </c>
      <c r="D32" s="23" t="str">
        <f t="shared" si="9"/>
        <v/>
      </c>
      <c r="E32" s="24" t="str">
        <f t="shared" si="9"/>
        <v/>
      </c>
      <c r="G32" s="25" t="str">
        <f t="shared" si="10"/>
        <v/>
      </c>
      <c r="H32" s="25" t="str">
        <f t="shared" si="10"/>
        <v/>
      </c>
      <c r="I32" s="25" t="str">
        <f t="shared" si="10"/>
        <v/>
      </c>
      <c r="J32" s="25" t="str">
        <f t="shared" si="10"/>
        <v/>
      </c>
      <c r="K32" s="25" t="str">
        <f t="shared" si="10"/>
        <v/>
      </c>
      <c r="L32" s="25" t="str">
        <f t="shared" si="10"/>
        <v/>
      </c>
      <c r="M32" s="25" t="str">
        <f t="shared" si="10"/>
        <v/>
      </c>
      <c r="N32" s="25" t="str">
        <f t="shared" si="10"/>
        <v/>
      </c>
      <c r="O32" s="25" t="str">
        <f t="shared" si="10"/>
        <v/>
      </c>
      <c r="P32" s="25" t="str">
        <f t="shared" si="10"/>
        <v/>
      </c>
      <c r="R32" s="20"/>
    </row>
    <row r="33" spans="3:20" x14ac:dyDescent="0.3">
      <c r="C33" s="20" t="str">
        <f t="shared" si="8"/>
        <v>Underkriterie 5</v>
      </c>
      <c r="D33" s="23" t="str">
        <f t="shared" si="9"/>
        <v/>
      </c>
      <c r="E33" s="24" t="str">
        <f t="shared" si="9"/>
        <v/>
      </c>
      <c r="G33" s="25" t="str">
        <f t="shared" si="10"/>
        <v/>
      </c>
      <c r="H33" s="25" t="str">
        <f t="shared" si="10"/>
        <v/>
      </c>
      <c r="I33" s="25" t="str">
        <f t="shared" si="10"/>
        <v/>
      </c>
      <c r="J33" s="25" t="str">
        <f t="shared" si="10"/>
        <v/>
      </c>
      <c r="K33" s="25" t="str">
        <f t="shared" si="10"/>
        <v/>
      </c>
      <c r="L33" s="25" t="str">
        <f t="shared" si="10"/>
        <v/>
      </c>
      <c r="M33" s="25" t="str">
        <f t="shared" si="10"/>
        <v/>
      </c>
      <c r="N33" s="25" t="str">
        <f t="shared" si="10"/>
        <v/>
      </c>
      <c r="O33" s="25" t="str">
        <f t="shared" si="10"/>
        <v/>
      </c>
      <c r="P33" s="25" t="str">
        <f t="shared" si="10"/>
        <v/>
      </c>
      <c r="R33" s="20"/>
    </row>
    <row r="34" spans="3:20" x14ac:dyDescent="0.3">
      <c r="C34" s="20" t="str">
        <f t="shared" si="8"/>
        <v>Underkriterie 6</v>
      </c>
      <c r="D34" s="23" t="str">
        <f>IF(D11="","",D11)</f>
        <v/>
      </c>
      <c r="E34" s="24" t="str">
        <f>IF(E11="","",E11)</f>
        <v/>
      </c>
      <c r="G34" s="25" t="str">
        <f>IF(G11="","",$K$2+$H$2-G11)</f>
        <v/>
      </c>
      <c r="H34" s="25" t="str">
        <f>IF(H11="","",$K$2+$H$2-H11)</f>
        <v/>
      </c>
      <c r="I34" s="25" t="str">
        <f>IF(I11="","",$K$2+$H$2-I11)</f>
        <v/>
      </c>
      <c r="J34" s="25" t="str">
        <f t="shared" si="10"/>
        <v/>
      </c>
      <c r="K34" s="25" t="str">
        <f t="shared" si="10"/>
        <v/>
      </c>
      <c r="L34" s="25" t="str">
        <f t="shared" si="10"/>
        <v/>
      </c>
      <c r="M34" s="25" t="str">
        <f t="shared" si="10"/>
        <v/>
      </c>
      <c r="N34" s="25" t="str">
        <f t="shared" si="10"/>
        <v/>
      </c>
      <c r="O34" s="25" t="str">
        <f t="shared" si="10"/>
        <v/>
      </c>
      <c r="P34" s="25" t="str">
        <f t="shared" si="10"/>
        <v/>
      </c>
      <c r="R34" s="20"/>
      <c r="T34" s="27"/>
    </row>
    <row r="35" spans="3:20" x14ac:dyDescent="0.3">
      <c r="C35" s="20" t="str">
        <f t="shared" si="8"/>
        <v>Underkriterie 7</v>
      </c>
      <c r="D35" s="23" t="str">
        <f t="shared" ref="D35:E36" si="11">IF(D12="","",D12)</f>
        <v/>
      </c>
      <c r="E35" s="24" t="str">
        <f t="shared" si="11"/>
        <v/>
      </c>
      <c r="G35" s="25" t="str">
        <f t="shared" ref="G35:P37" si="12">IF(G12="","",$K$2+$H$2-G12)</f>
        <v/>
      </c>
      <c r="H35" s="25" t="str">
        <f t="shared" si="12"/>
        <v/>
      </c>
      <c r="I35" s="25" t="str">
        <f t="shared" si="12"/>
        <v/>
      </c>
      <c r="J35" s="25" t="str">
        <f t="shared" si="12"/>
        <v/>
      </c>
      <c r="K35" s="25" t="str">
        <f t="shared" si="12"/>
        <v/>
      </c>
      <c r="L35" s="25" t="str">
        <f t="shared" si="12"/>
        <v/>
      </c>
      <c r="M35" s="25" t="str">
        <f t="shared" si="12"/>
        <v/>
      </c>
      <c r="N35" s="25" t="str">
        <f t="shared" si="12"/>
        <v/>
      </c>
      <c r="O35" s="25" t="str">
        <f t="shared" si="12"/>
        <v/>
      </c>
      <c r="P35" s="25" t="str">
        <f t="shared" si="12"/>
        <v/>
      </c>
      <c r="R35" s="20"/>
      <c r="T35" s="27"/>
    </row>
    <row r="36" spans="3:20" x14ac:dyDescent="0.3">
      <c r="C36" s="20" t="str">
        <f t="shared" si="8"/>
        <v>Underkriterie 8</v>
      </c>
      <c r="D36" s="23" t="str">
        <f t="shared" si="11"/>
        <v/>
      </c>
      <c r="E36" s="24" t="str">
        <f t="shared" si="11"/>
        <v/>
      </c>
      <c r="G36" s="25" t="str">
        <f t="shared" si="12"/>
        <v/>
      </c>
      <c r="H36" s="25" t="str">
        <f t="shared" si="12"/>
        <v/>
      </c>
      <c r="I36" s="25" t="str">
        <f t="shared" si="12"/>
        <v/>
      </c>
      <c r="J36" s="25" t="str">
        <f t="shared" si="12"/>
        <v/>
      </c>
      <c r="K36" s="25" t="str">
        <f t="shared" si="12"/>
        <v/>
      </c>
      <c r="L36" s="25" t="str">
        <f t="shared" si="12"/>
        <v/>
      </c>
      <c r="M36" s="25" t="str">
        <f t="shared" si="12"/>
        <v/>
      </c>
      <c r="N36" s="25" t="str">
        <f t="shared" si="12"/>
        <v/>
      </c>
      <c r="O36" s="25" t="str">
        <f t="shared" si="12"/>
        <v/>
      </c>
      <c r="P36" s="25" t="str">
        <f t="shared" si="12"/>
        <v/>
      </c>
      <c r="R36" s="20"/>
      <c r="T36" s="27"/>
    </row>
    <row r="37" spans="3:20" x14ac:dyDescent="0.3">
      <c r="C37" s="20" t="str">
        <f t="shared" si="8"/>
        <v>Underkriterie 9</v>
      </c>
      <c r="D37" s="23" t="str">
        <f>IF(D14="","",D14)</f>
        <v/>
      </c>
      <c r="E37" s="24" t="str">
        <f>IF(E14="","",E14)</f>
        <v/>
      </c>
      <c r="G37" s="25" t="str">
        <f>IF(G14="","",$K$2+$H$2-G14)</f>
        <v/>
      </c>
      <c r="H37" s="25" t="str">
        <f>IF(H14="","",$K$2+$H$2-H14)</f>
        <v/>
      </c>
      <c r="I37" s="25" t="str">
        <f>IF(I14="","",$K$2+$H$2-I14)</f>
        <v/>
      </c>
      <c r="J37" s="25" t="str">
        <f t="shared" si="12"/>
        <v/>
      </c>
      <c r="K37" s="25" t="str">
        <f t="shared" si="12"/>
        <v/>
      </c>
      <c r="L37" s="25" t="str">
        <f t="shared" si="12"/>
        <v/>
      </c>
      <c r="M37" s="25" t="str">
        <f t="shared" si="12"/>
        <v/>
      </c>
      <c r="N37" s="25" t="str">
        <f t="shared" si="12"/>
        <v/>
      </c>
      <c r="O37" s="25" t="str">
        <f t="shared" si="12"/>
        <v/>
      </c>
      <c r="P37" s="25" t="str">
        <f t="shared" si="12"/>
        <v/>
      </c>
      <c r="R37" s="20"/>
      <c r="T37" s="27"/>
    </row>
    <row r="38" spans="3:20" x14ac:dyDescent="0.3">
      <c r="C38" s="20" t="str">
        <f t="shared" si="8"/>
        <v>Underkriterie 10</v>
      </c>
      <c r="D38" s="23" t="str">
        <f t="shared" ref="D38:E40" si="13">IF(D15="","",D15)</f>
        <v/>
      </c>
      <c r="E38" s="24" t="str">
        <f t="shared" si="13"/>
        <v/>
      </c>
      <c r="G38" s="25" t="str">
        <f t="shared" ref="G38:P40" si="14">IF(G15="","",$K$2+$H$2-G15)</f>
        <v/>
      </c>
      <c r="H38" s="25" t="str">
        <f t="shared" si="14"/>
        <v/>
      </c>
      <c r="I38" s="25" t="str">
        <f t="shared" si="14"/>
        <v/>
      </c>
      <c r="J38" s="25" t="str">
        <f t="shared" si="14"/>
        <v/>
      </c>
      <c r="K38" s="25" t="str">
        <f t="shared" si="14"/>
        <v/>
      </c>
      <c r="L38" s="25" t="str">
        <f t="shared" si="14"/>
        <v/>
      </c>
      <c r="M38" s="25" t="str">
        <f t="shared" si="14"/>
        <v/>
      </c>
      <c r="N38" s="25" t="str">
        <f t="shared" si="14"/>
        <v/>
      </c>
      <c r="O38" s="25" t="str">
        <f t="shared" si="14"/>
        <v/>
      </c>
      <c r="P38" s="25" t="str">
        <f t="shared" si="14"/>
        <v/>
      </c>
      <c r="R38" s="20"/>
      <c r="T38" s="27"/>
    </row>
    <row r="39" spans="3:20" x14ac:dyDescent="0.3">
      <c r="C39" s="20" t="str">
        <f t="shared" si="8"/>
        <v>Underkriterie 11</v>
      </c>
      <c r="D39" s="23" t="str">
        <f t="shared" si="13"/>
        <v/>
      </c>
      <c r="E39" s="24" t="str">
        <f t="shared" si="13"/>
        <v/>
      </c>
      <c r="G39" s="25" t="str">
        <f t="shared" si="14"/>
        <v/>
      </c>
      <c r="H39" s="25" t="str">
        <f t="shared" si="14"/>
        <v/>
      </c>
      <c r="I39" s="25" t="str">
        <f t="shared" si="14"/>
        <v/>
      </c>
      <c r="J39" s="25" t="str">
        <f t="shared" si="14"/>
        <v/>
      </c>
      <c r="K39" s="25" t="str">
        <f t="shared" si="14"/>
        <v/>
      </c>
      <c r="L39" s="25" t="str">
        <f t="shared" si="14"/>
        <v/>
      </c>
      <c r="M39" s="25" t="str">
        <f t="shared" si="14"/>
        <v/>
      </c>
      <c r="N39" s="25" t="str">
        <f t="shared" si="14"/>
        <v/>
      </c>
      <c r="O39" s="25" t="str">
        <f t="shared" si="14"/>
        <v/>
      </c>
      <c r="P39" s="25" t="str">
        <f t="shared" si="14"/>
        <v/>
      </c>
      <c r="R39" s="20"/>
      <c r="T39" s="27"/>
    </row>
    <row r="40" spans="3:20" x14ac:dyDescent="0.3">
      <c r="C40" s="20" t="str">
        <f t="shared" si="8"/>
        <v>Underkriterie 12</v>
      </c>
      <c r="D40" s="23" t="str">
        <f t="shared" si="13"/>
        <v/>
      </c>
      <c r="E40" s="24" t="str">
        <f t="shared" si="13"/>
        <v/>
      </c>
      <c r="G40" s="25" t="str">
        <f t="shared" si="14"/>
        <v/>
      </c>
      <c r="H40" s="25" t="str">
        <f t="shared" si="14"/>
        <v/>
      </c>
      <c r="I40" s="25" t="str">
        <f t="shared" si="14"/>
        <v/>
      </c>
      <c r="J40" s="25" t="str">
        <f t="shared" si="14"/>
        <v/>
      </c>
      <c r="K40" s="25" t="str">
        <f t="shared" si="14"/>
        <v/>
      </c>
      <c r="L40" s="25" t="str">
        <f t="shared" si="14"/>
        <v/>
      </c>
      <c r="M40" s="25" t="str">
        <f t="shared" si="14"/>
        <v/>
      </c>
      <c r="N40" s="25" t="str">
        <f t="shared" si="14"/>
        <v/>
      </c>
      <c r="O40" s="25" t="str">
        <f t="shared" si="14"/>
        <v/>
      </c>
      <c r="P40" s="25" t="str">
        <f t="shared" si="14"/>
        <v/>
      </c>
      <c r="R40" s="20"/>
      <c r="T40" s="27"/>
    </row>
    <row r="41" spans="3:20" x14ac:dyDescent="0.3">
      <c r="R41" s="20"/>
      <c r="T41" s="27"/>
    </row>
    <row r="42" spans="3:20" x14ac:dyDescent="0.3">
      <c r="R42" s="20"/>
      <c r="T42" s="27"/>
    </row>
    <row r="43" spans="3:20" x14ac:dyDescent="0.3">
      <c r="R43" s="20"/>
      <c r="T43" s="27"/>
    </row>
    <row r="44" spans="3:20" x14ac:dyDescent="0.3">
      <c r="R44" s="20"/>
      <c r="T44" s="27"/>
    </row>
    <row r="45" spans="3:20" x14ac:dyDescent="0.3">
      <c r="R45" s="20"/>
      <c r="T45" s="27"/>
    </row>
    <row r="46" spans="3:20" x14ac:dyDescent="0.3">
      <c r="C46" s="21" t="s">
        <v>14</v>
      </c>
      <c r="D46" s="21" t="s">
        <v>57</v>
      </c>
      <c r="G46" s="28" t="s">
        <v>0</v>
      </c>
      <c r="H46" s="28" t="s">
        <v>1</v>
      </c>
      <c r="I46" s="28" t="s">
        <v>2</v>
      </c>
      <c r="J46" s="28" t="s">
        <v>4</v>
      </c>
      <c r="K46" s="28" t="s">
        <v>5</v>
      </c>
      <c r="L46" s="28" t="s">
        <v>43</v>
      </c>
      <c r="M46" s="28" t="s">
        <v>44</v>
      </c>
      <c r="N46" s="28" t="s">
        <v>45</v>
      </c>
      <c r="O46" s="28" t="s">
        <v>46</v>
      </c>
      <c r="P46" s="28" t="s">
        <v>47</v>
      </c>
    </row>
    <row r="47" spans="3:20" x14ac:dyDescent="0.3">
      <c r="C47" s="20" t="s">
        <v>27</v>
      </c>
      <c r="G47" s="30">
        <f>IF(ISBLANK(G5),"Fejl",G5)</f>
        <v>2000000</v>
      </c>
      <c r="H47" s="31">
        <f t="shared" ref="H47:P47" si="15">IF(ISBLANK(H5),"Fejl",H5)</f>
        <v>2050000</v>
      </c>
      <c r="I47" s="31">
        <f t="shared" si="15"/>
        <v>2250000</v>
      </c>
      <c r="J47" s="31">
        <f t="shared" si="15"/>
        <v>2600000</v>
      </c>
      <c r="K47" s="31">
        <f t="shared" si="15"/>
        <v>2700000</v>
      </c>
      <c r="L47" s="31" t="str">
        <f t="shared" si="15"/>
        <v>Fejl</v>
      </c>
      <c r="M47" s="31" t="str">
        <f t="shared" si="15"/>
        <v>Fejl</v>
      </c>
      <c r="N47" s="31" t="str">
        <f t="shared" si="15"/>
        <v>Fejl</v>
      </c>
      <c r="O47" s="31" t="str">
        <f t="shared" si="15"/>
        <v>Fejl</v>
      </c>
      <c r="P47" s="31" t="str">
        <f t="shared" si="15"/>
        <v>Fejl</v>
      </c>
      <c r="T47" s="32"/>
    </row>
    <row r="48" spans="3:20" x14ac:dyDescent="0.3">
      <c r="C48" s="20" t="str">
        <f t="shared" ref="C48:C59" si="16">C6</f>
        <v>Underkriterie 1</v>
      </c>
      <c r="G48" s="31">
        <f>IF(G6="","Fejl",IF($H$2&gt;$K$2,G6*$T$10,G29*$T$10))</f>
        <v>2030000</v>
      </c>
      <c r="H48" s="31">
        <f t="shared" ref="H48:P48" si="17">IF(H6="","Fejl",IF($H$2&gt;$K$2,H6*$T$10,H29*$T$10))</f>
        <v>1450000</v>
      </c>
      <c r="I48" s="31">
        <f t="shared" si="17"/>
        <v>1160000</v>
      </c>
      <c r="J48" s="31">
        <f t="shared" si="17"/>
        <v>290000</v>
      </c>
      <c r="K48" s="31">
        <f t="shared" si="17"/>
        <v>0</v>
      </c>
      <c r="L48" s="31" t="str">
        <f t="shared" si="17"/>
        <v>Fejl</v>
      </c>
      <c r="M48" s="31" t="str">
        <f t="shared" si="17"/>
        <v>Fejl</v>
      </c>
      <c r="N48" s="31" t="str">
        <f t="shared" si="17"/>
        <v>Fejl</v>
      </c>
      <c r="O48" s="31" t="str">
        <f t="shared" si="17"/>
        <v>Fejl</v>
      </c>
      <c r="P48" s="31" t="str">
        <f t="shared" si="17"/>
        <v>Fejl</v>
      </c>
      <c r="T48" s="27"/>
    </row>
    <row r="49" spans="3:20" x14ac:dyDescent="0.3">
      <c r="C49" s="20" t="str">
        <f t="shared" si="16"/>
        <v>Underkriterie 2</v>
      </c>
      <c r="G49" s="31" t="str">
        <f t="shared" ref="G49:P59" si="18">IF(G7="","Fejl",IF($H$2&gt;$K$2,G7*$T$10,G30*$T$10))</f>
        <v>Fejl</v>
      </c>
      <c r="H49" s="31" t="str">
        <f t="shared" si="18"/>
        <v>Fejl</v>
      </c>
      <c r="I49" s="31" t="str">
        <f t="shared" si="18"/>
        <v>Fejl</v>
      </c>
      <c r="J49" s="31" t="str">
        <f t="shared" si="18"/>
        <v>Fejl</v>
      </c>
      <c r="K49" s="31" t="str">
        <f t="shared" si="18"/>
        <v>Fejl</v>
      </c>
      <c r="L49" s="31" t="str">
        <f t="shared" si="18"/>
        <v>Fejl</v>
      </c>
      <c r="M49" s="31" t="str">
        <f t="shared" si="18"/>
        <v>Fejl</v>
      </c>
      <c r="N49" s="31" t="str">
        <f t="shared" si="18"/>
        <v>Fejl</v>
      </c>
      <c r="O49" s="31" t="str">
        <f t="shared" si="18"/>
        <v>Fejl</v>
      </c>
      <c r="P49" s="31" t="str">
        <f t="shared" si="18"/>
        <v>Fejl</v>
      </c>
      <c r="Q49" s="31"/>
    </row>
    <row r="50" spans="3:20" x14ac:dyDescent="0.3">
      <c r="C50" s="20" t="str">
        <f t="shared" si="16"/>
        <v>Underkriterie 3</v>
      </c>
      <c r="G50" s="31" t="str">
        <f t="shared" si="18"/>
        <v>Fejl</v>
      </c>
      <c r="H50" s="31" t="str">
        <f t="shared" si="18"/>
        <v>Fejl</v>
      </c>
      <c r="I50" s="31" t="str">
        <f t="shared" si="18"/>
        <v>Fejl</v>
      </c>
      <c r="J50" s="31" t="str">
        <f t="shared" si="18"/>
        <v>Fejl</v>
      </c>
      <c r="K50" s="31" t="str">
        <f t="shared" si="18"/>
        <v>Fejl</v>
      </c>
      <c r="L50" s="31" t="str">
        <f t="shared" si="18"/>
        <v>Fejl</v>
      </c>
      <c r="M50" s="31" t="str">
        <f t="shared" si="18"/>
        <v>Fejl</v>
      </c>
      <c r="N50" s="31" t="str">
        <f t="shared" si="18"/>
        <v>Fejl</v>
      </c>
      <c r="O50" s="31" t="str">
        <f t="shared" si="18"/>
        <v>Fejl</v>
      </c>
      <c r="P50" s="31" t="str">
        <f t="shared" si="18"/>
        <v>Fejl</v>
      </c>
      <c r="T50" s="27"/>
    </row>
    <row r="51" spans="3:20" x14ac:dyDescent="0.3">
      <c r="C51" s="20" t="str">
        <f t="shared" si="16"/>
        <v>Underkriterie 4</v>
      </c>
      <c r="G51" s="31" t="str">
        <f t="shared" si="18"/>
        <v>Fejl</v>
      </c>
      <c r="H51" s="31" t="str">
        <f t="shared" si="18"/>
        <v>Fejl</v>
      </c>
      <c r="I51" s="31" t="str">
        <f t="shared" si="18"/>
        <v>Fejl</v>
      </c>
      <c r="J51" s="31" t="str">
        <f t="shared" si="18"/>
        <v>Fejl</v>
      </c>
      <c r="K51" s="31" t="str">
        <f t="shared" si="18"/>
        <v>Fejl</v>
      </c>
      <c r="L51" s="31" t="str">
        <f t="shared" si="18"/>
        <v>Fejl</v>
      </c>
      <c r="M51" s="31" t="str">
        <f t="shared" si="18"/>
        <v>Fejl</v>
      </c>
      <c r="N51" s="31" t="str">
        <f t="shared" si="18"/>
        <v>Fejl</v>
      </c>
      <c r="O51" s="31" t="str">
        <f t="shared" si="18"/>
        <v>Fejl</v>
      </c>
      <c r="P51" s="31" t="str">
        <f t="shared" si="18"/>
        <v>Fejl</v>
      </c>
      <c r="T51" s="32"/>
    </row>
    <row r="52" spans="3:20" x14ac:dyDescent="0.3">
      <c r="C52" s="20" t="str">
        <f t="shared" si="16"/>
        <v>Underkriterie 5</v>
      </c>
      <c r="G52" s="31" t="str">
        <f t="shared" si="18"/>
        <v>Fejl</v>
      </c>
      <c r="H52" s="31" t="str">
        <f t="shared" si="18"/>
        <v>Fejl</v>
      </c>
      <c r="I52" s="31" t="str">
        <f t="shared" si="18"/>
        <v>Fejl</v>
      </c>
      <c r="J52" s="31" t="str">
        <f t="shared" si="18"/>
        <v>Fejl</v>
      </c>
      <c r="K52" s="31" t="str">
        <f t="shared" si="18"/>
        <v>Fejl</v>
      </c>
      <c r="L52" s="31" t="str">
        <f t="shared" si="18"/>
        <v>Fejl</v>
      </c>
      <c r="M52" s="31" t="str">
        <f t="shared" si="18"/>
        <v>Fejl</v>
      </c>
      <c r="N52" s="31" t="str">
        <f t="shared" si="18"/>
        <v>Fejl</v>
      </c>
      <c r="O52" s="31" t="str">
        <f t="shared" si="18"/>
        <v>Fejl</v>
      </c>
      <c r="P52" s="31" t="str">
        <f t="shared" si="18"/>
        <v>Fejl</v>
      </c>
      <c r="T52" s="27"/>
    </row>
    <row r="53" spans="3:20" x14ac:dyDescent="0.3">
      <c r="C53" s="20" t="str">
        <f t="shared" si="16"/>
        <v>Underkriterie 6</v>
      </c>
      <c r="G53" s="31" t="str">
        <f t="shared" si="18"/>
        <v>Fejl</v>
      </c>
      <c r="H53" s="31" t="str">
        <f t="shared" si="18"/>
        <v>Fejl</v>
      </c>
      <c r="I53" s="31" t="str">
        <f t="shared" si="18"/>
        <v>Fejl</v>
      </c>
      <c r="J53" s="31" t="str">
        <f t="shared" si="18"/>
        <v>Fejl</v>
      </c>
      <c r="K53" s="31" t="str">
        <f t="shared" si="18"/>
        <v>Fejl</v>
      </c>
      <c r="L53" s="31" t="str">
        <f t="shared" si="18"/>
        <v>Fejl</v>
      </c>
      <c r="M53" s="31" t="str">
        <f t="shared" si="18"/>
        <v>Fejl</v>
      </c>
      <c r="N53" s="31" t="str">
        <f t="shared" si="18"/>
        <v>Fejl</v>
      </c>
      <c r="O53" s="31" t="str">
        <f t="shared" si="18"/>
        <v>Fejl</v>
      </c>
      <c r="P53" s="31" t="str">
        <f t="shared" si="18"/>
        <v>Fejl</v>
      </c>
      <c r="T53" s="26"/>
    </row>
    <row r="54" spans="3:20" x14ac:dyDescent="0.3">
      <c r="C54" s="20" t="str">
        <f t="shared" si="16"/>
        <v>Underkriterie 7</v>
      </c>
      <c r="G54" s="31" t="str">
        <f t="shared" si="18"/>
        <v>Fejl</v>
      </c>
      <c r="H54" s="31" t="str">
        <f t="shared" si="18"/>
        <v>Fejl</v>
      </c>
      <c r="I54" s="31" t="str">
        <f t="shared" si="18"/>
        <v>Fejl</v>
      </c>
      <c r="J54" s="31" t="str">
        <f t="shared" si="18"/>
        <v>Fejl</v>
      </c>
      <c r="K54" s="31" t="str">
        <f t="shared" si="18"/>
        <v>Fejl</v>
      </c>
      <c r="L54" s="31" t="str">
        <f t="shared" si="18"/>
        <v>Fejl</v>
      </c>
      <c r="M54" s="31" t="str">
        <f t="shared" si="18"/>
        <v>Fejl</v>
      </c>
      <c r="N54" s="31" t="str">
        <f t="shared" si="18"/>
        <v>Fejl</v>
      </c>
      <c r="O54" s="31" t="str">
        <f t="shared" si="18"/>
        <v>Fejl</v>
      </c>
      <c r="P54" s="31" t="str">
        <f t="shared" si="18"/>
        <v>Fejl</v>
      </c>
      <c r="Q54" s="31"/>
      <c r="T54" s="27"/>
    </row>
    <row r="55" spans="3:20" x14ac:dyDescent="0.3">
      <c r="C55" s="20" t="str">
        <f t="shared" si="16"/>
        <v>Underkriterie 8</v>
      </c>
      <c r="G55" s="31" t="str">
        <f t="shared" si="18"/>
        <v>Fejl</v>
      </c>
      <c r="H55" s="31" t="str">
        <f t="shared" si="18"/>
        <v>Fejl</v>
      </c>
      <c r="I55" s="31" t="str">
        <f t="shared" si="18"/>
        <v>Fejl</v>
      </c>
      <c r="J55" s="31" t="str">
        <f t="shared" si="18"/>
        <v>Fejl</v>
      </c>
      <c r="K55" s="31" t="str">
        <f t="shared" si="18"/>
        <v>Fejl</v>
      </c>
      <c r="L55" s="31" t="str">
        <f t="shared" si="18"/>
        <v>Fejl</v>
      </c>
      <c r="M55" s="31" t="str">
        <f t="shared" si="18"/>
        <v>Fejl</v>
      </c>
      <c r="N55" s="31" t="str">
        <f t="shared" si="18"/>
        <v>Fejl</v>
      </c>
      <c r="O55" s="31" t="str">
        <f t="shared" si="18"/>
        <v>Fejl</v>
      </c>
      <c r="P55" s="31" t="str">
        <f t="shared" si="18"/>
        <v>Fejl</v>
      </c>
      <c r="T55" s="33"/>
    </row>
    <row r="56" spans="3:20" x14ac:dyDescent="0.3">
      <c r="C56" s="20" t="str">
        <f t="shared" si="16"/>
        <v>Underkriterie 9</v>
      </c>
      <c r="G56" s="31" t="str">
        <f t="shared" si="18"/>
        <v>Fejl</v>
      </c>
      <c r="H56" s="31" t="str">
        <f t="shared" si="18"/>
        <v>Fejl</v>
      </c>
      <c r="I56" s="31" t="str">
        <f t="shared" si="18"/>
        <v>Fejl</v>
      </c>
      <c r="J56" s="31" t="str">
        <f t="shared" si="18"/>
        <v>Fejl</v>
      </c>
      <c r="K56" s="31" t="str">
        <f t="shared" si="18"/>
        <v>Fejl</v>
      </c>
      <c r="L56" s="31" t="str">
        <f t="shared" si="18"/>
        <v>Fejl</v>
      </c>
      <c r="M56" s="31" t="str">
        <f t="shared" si="18"/>
        <v>Fejl</v>
      </c>
      <c r="N56" s="31" t="str">
        <f t="shared" si="18"/>
        <v>Fejl</v>
      </c>
      <c r="O56" s="31" t="str">
        <f t="shared" si="18"/>
        <v>Fejl</v>
      </c>
      <c r="P56" s="31" t="str">
        <f t="shared" si="18"/>
        <v>Fejl</v>
      </c>
      <c r="T56" s="27"/>
    </row>
    <row r="57" spans="3:20" x14ac:dyDescent="0.3">
      <c r="C57" s="20" t="str">
        <f t="shared" si="16"/>
        <v>Underkriterie 10</v>
      </c>
      <c r="G57" s="31" t="str">
        <f t="shared" si="18"/>
        <v>Fejl</v>
      </c>
      <c r="H57" s="31" t="str">
        <f t="shared" si="18"/>
        <v>Fejl</v>
      </c>
      <c r="I57" s="31" t="str">
        <f t="shared" si="18"/>
        <v>Fejl</v>
      </c>
      <c r="J57" s="31" t="str">
        <f t="shared" si="18"/>
        <v>Fejl</v>
      </c>
      <c r="K57" s="31" t="str">
        <f t="shared" si="18"/>
        <v>Fejl</v>
      </c>
      <c r="L57" s="31" t="str">
        <f t="shared" si="18"/>
        <v>Fejl</v>
      </c>
      <c r="M57" s="31" t="str">
        <f t="shared" si="18"/>
        <v>Fejl</v>
      </c>
      <c r="N57" s="31" t="str">
        <f t="shared" si="18"/>
        <v>Fejl</v>
      </c>
      <c r="O57" s="31" t="str">
        <f t="shared" si="18"/>
        <v>Fejl</v>
      </c>
      <c r="P57" s="31" t="str">
        <f t="shared" si="18"/>
        <v>Fejl</v>
      </c>
      <c r="T57" s="26"/>
    </row>
    <row r="58" spans="3:20" x14ac:dyDescent="0.3">
      <c r="C58" s="20" t="str">
        <f t="shared" si="16"/>
        <v>Underkriterie 11</v>
      </c>
      <c r="G58" s="31" t="str">
        <f t="shared" si="18"/>
        <v>Fejl</v>
      </c>
      <c r="H58" s="31" t="str">
        <f t="shared" si="18"/>
        <v>Fejl</v>
      </c>
      <c r="I58" s="31" t="str">
        <f t="shared" si="18"/>
        <v>Fejl</v>
      </c>
      <c r="J58" s="31" t="str">
        <f t="shared" si="18"/>
        <v>Fejl</v>
      </c>
      <c r="K58" s="31" t="str">
        <f t="shared" si="18"/>
        <v>Fejl</v>
      </c>
      <c r="L58" s="31" t="str">
        <f t="shared" si="18"/>
        <v>Fejl</v>
      </c>
      <c r="M58" s="31" t="str">
        <f t="shared" si="18"/>
        <v>Fejl</v>
      </c>
      <c r="N58" s="31" t="str">
        <f t="shared" si="18"/>
        <v>Fejl</v>
      </c>
      <c r="O58" s="31" t="str">
        <f t="shared" si="18"/>
        <v>Fejl</v>
      </c>
      <c r="P58" s="31" t="str">
        <f t="shared" si="18"/>
        <v>Fejl</v>
      </c>
      <c r="Q58" s="31"/>
      <c r="T58" s="27"/>
    </row>
    <row r="59" spans="3:20" x14ac:dyDescent="0.3">
      <c r="C59" s="20" t="str">
        <f t="shared" si="16"/>
        <v>Underkriterie 12</v>
      </c>
      <c r="G59" s="31" t="str">
        <f t="shared" si="18"/>
        <v>Fejl</v>
      </c>
      <c r="H59" s="31" t="str">
        <f t="shared" si="18"/>
        <v>Fejl</v>
      </c>
      <c r="I59" s="31" t="str">
        <f t="shared" si="18"/>
        <v>Fejl</v>
      </c>
      <c r="J59" s="31" t="str">
        <f t="shared" si="18"/>
        <v>Fejl</v>
      </c>
      <c r="K59" s="31" t="str">
        <f t="shared" si="18"/>
        <v>Fejl</v>
      </c>
      <c r="L59" s="31" t="str">
        <f t="shared" si="18"/>
        <v>Fejl</v>
      </c>
      <c r="M59" s="31" t="str">
        <f t="shared" si="18"/>
        <v>Fejl</v>
      </c>
      <c r="N59" s="31" t="str">
        <f t="shared" si="18"/>
        <v>Fejl</v>
      </c>
      <c r="O59" s="31" t="str">
        <f t="shared" si="18"/>
        <v>Fejl</v>
      </c>
      <c r="P59" s="31" t="str">
        <f t="shared" si="18"/>
        <v>Fejl</v>
      </c>
    </row>
    <row r="60" spans="3:20" x14ac:dyDescent="0.3">
      <c r="C60" s="20" t="s">
        <v>7</v>
      </c>
      <c r="G60" s="31">
        <f t="shared" ref="G60:P60" si="19">IFERROR(G47*$E$5,"Fejl")</f>
        <v>1100000</v>
      </c>
      <c r="H60" s="31">
        <f t="shared" si="19"/>
        <v>1127500</v>
      </c>
      <c r="I60" s="31">
        <f t="shared" si="19"/>
        <v>1237500</v>
      </c>
      <c r="J60" s="31">
        <f t="shared" si="19"/>
        <v>1430000</v>
      </c>
      <c r="K60" s="31">
        <f t="shared" si="19"/>
        <v>1485000.0000000002</v>
      </c>
      <c r="L60" s="31" t="str">
        <f t="shared" si="19"/>
        <v>Fejl</v>
      </c>
      <c r="M60" s="31" t="str">
        <f t="shared" si="19"/>
        <v>Fejl</v>
      </c>
      <c r="N60" s="31" t="str">
        <f t="shared" si="19"/>
        <v>Fejl</v>
      </c>
      <c r="O60" s="31" t="str">
        <f t="shared" si="19"/>
        <v>Fejl</v>
      </c>
      <c r="P60" s="31" t="str">
        <f t="shared" si="19"/>
        <v>Fejl</v>
      </c>
    </row>
    <row r="61" spans="3:20" x14ac:dyDescent="0.3">
      <c r="C61" s="20" t="str">
        <f>C6</f>
        <v>Underkriterie 1</v>
      </c>
      <c r="G61" s="31">
        <f>IF(G48="Fejl","Fejl",G48*$E6)</f>
        <v>913500</v>
      </c>
      <c r="H61" s="31">
        <f t="shared" ref="H61:P61" si="20">IF(H48="Fejl","Fejl",H48*$E6)</f>
        <v>652500</v>
      </c>
      <c r="I61" s="31">
        <f t="shared" si="20"/>
        <v>522000</v>
      </c>
      <c r="J61" s="31">
        <f t="shared" si="20"/>
        <v>130500</v>
      </c>
      <c r="K61" s="31">
        <f t="shared" si="20"/>
        <v>0</v>
      </c>
      <c r="L61" s="31" t="str">
        <f t="shared" si="20"/>
        <v>Fejl</v>
      </c>
      <c r="M61" s="31" t="str">
        <f t="shared" si="20"/>
        <v>Fejl</v>
      </c>
      <c r="N61" s="31" t="str">
        <f t="shared" si="20"/>
        <v>Fejl</v>
      </c>
      <c r="O61" s="31" t="str">
        <f t="shared" si="20"/>
        <v>Fejl</v>
      </c>
      <c r="P61" s="31" t="str">
        <f t="shared" si="20"/>
        <v>Fejl</v>
      </c>
    </row>
    <row r="62" spans="3:20" x14ac:dyDescent="0.3">
      <c r="C62" s="20" t="str">
        <f t="shared" ref="C62:C72" si="21">C7</f>
        <v>Underkriterie 2</v>
      </c>
      <c r="G62" s="31" t="str">
        <f t="shared" ref="G62:P72" si="22">IF(G49="Fejl","Fejl",G49*$E7)</f>
        <v>Fejl</v>
      </c>
      <c r="H62" s="31" t="str">
        <f t="shared" si="22"/>
        <v>Fejl</v>
      </c>
      <c r="I62" s="31" t="str">
        <f t="shared" si="22"/>
        <v>Fejl</v>
      </c>
      <c r="J62" s="31" t="str">
        <f t="shared" si="22"/>
        <v>Fejl</v>
      </c>
      <c r="K62" s="31" t="str">
        <f t="shared" si="22"/>
        <v>Fejl</v>
      </c>
      <c r="L62" s="31" t="str">
        <f t="shared" si="22"/>
        <v>Fejl</v>
      </c>
      <c r="M62" s="31" t="str">
        <f t="shared" si="22"/>
        <v>Fejl</v>
      </c>
      <c r="N62" s="31" t="str">
        <f t="shared" si="22"/>
        <v>Fejl</v>
      </c>
      <c r="O62" s="31" t="str">
        <f t="shared" si="22"/>
        <v>Fejl</v>
      </c>
      <c r="P62" s="31" t="str">
        <f t="shared" si="22"/>
        <v>Fejl</v>
      </c>
      <c r="T62" s="27"/>
    </row>
    <row r="63" spans="3:20" x14ac:dyDescent="0.3">
      <c r="C63" s="20" t="str">
        <f t="shared" si="21"/>
        <v>Underkriterie 3</v>
      </c>
      <c r="G63" s="31" t="str">
        <f>IF(G50="Fejl","Fejl",G50*$E8)</f>
        <v>Fejl</v>
      </c>
      <c r="H63" s="31" t="str">
        <f t="shared" si="22"/>
        <v>Fejl</v>
      </c>
      <c r="I63" s="31" t="str">
        <f t="shared" si="22"/>
        <v>Fejl</v>
      </c>
      <c r="J63" s="31" t="str">
        <f t="shared" si="22"/>
        <v>Fejl</v>
      </c>
      <c r="K63" s="31" t="str">
        <f t="shared" si="22"/>
        <v>Fejl</v>
      </c>
      <c r="L63" s="31" t="str">
        <f t="shared" si="22"/>
        <v>Fejl</v>
      </c>
      <c r="M63" s="31" t="str">
        <f t="shared" si="22"/>
        <v>Fejl</v>
      </c>
      <c r="N63" s="31" t="str">
        <f t="shared" si="22"/>
        <v>Fejl</v>
      </c>
      <c r="O63" s="31" t="str">
        <f t="shared" si="22"/>
        <v>Fejl</v>
      </c>
      <c r="P63" s="31" t="str">
        <f t="shared" si="22"/>
        <v>Fejl</v>
      </c>
      <c r="T63" s="29"/>
    </row>
    <row r="64" spans="3:20" x14ac:dyDescent="0.3">
      <c r="C64" s="20" t="str">
        <f t="shared" si="21"/>
        <v>Underkriterie 4</v>
      </c>
      <c r="G64" s="31" t="str">
        <f t="shared" si="22"/>
        <v>Fejl</v>
      </c>
      <c r="H64" s="31" t="str">
        <f t="shared" si="22"/>
        <v>Fejl</v>
      </c>
      <c r="I64" s="31" t="str">
        <f t="shared" si="22"/>
        <v>Fejl</v>
      </c>
      <c r="J64" s="31" t="str">
        <f t="shared" si="22"/>
        <v>Fejl</v>
      </c>
      <c r="K64" s="31" t="str">
        <f t="shared" si="22"/>
        <v>Fejl</v>
      </c>
      <c r="L64" s="31" t="str">
        <f t="shared" si="22"/>
        <v>Fejl</v>
      </c>
      <c r="M64" s="31" t="str">
        <f t="shared" si="22"/>
        <v>Fejl</v>
      </c>
      <c r="N64" s="31" t="str">
        <f t="shared" si="22"/>
        <v>Fejl</v>
      </c>
      <c r="O64" s="31" t="str">
        <f t="shared" si="22"/>
        <v>Fejl</v>
      </c>
      <c r="P64" s="31" t="str">
        <f t="shared" si="22"/>
        <v>Fejl</v>
      </c>
      <c r="Q64" s="31"/>
      <c r="T64" s="29"/>
    </row>
    <row r="65" spans="3:20" x14ac:dyDescent="0.3">
      <c r="C65" s="20" t="str">
        <f t="shared" si="21"/>
        <v>Underkriterie 5</v>
      </c>
      <c r="G65" s="31" t="str">
        <f t="shared" si="22"/>
        <v>Fejl</v>
      </c>
      <c r="H65" s="31" t="str">
        <f t="shared" si="22"/>
        <v>Fejl</v>
      </c>
      <c r="I65" s="31" t="str">
        <f t="shared" si="22"/>
        <v>Fejl</v>
      </c>
      <c r="J65" s="31" t="str">
        <f t="shared" si="22"/>
        <v>Fejl</v>
      </c>
      <c r="K65" s="31" t="str">
        <f t="shared" si="22"/>
        <v>Fejl</v>
      </c>
      <c r="L65" s="31" t="str">
        <f t="shared" si="22"/>
        <v>Fejl</v>
      </c>
      <c r="M65" s="31" t="str">
        <f t="shared" si="22"/>
        <v>Fejl</v>
      </c>
      <c r="N65" s="31" t="str">
        <f t="shared" si="22"/>
        <v>Fejl</v>
      </c>
      <c r="O65" s="31" t="str">
        <f t="shared" si="22"/>
        <v>Fejl</v>
      </c>
      <c r="P65" s="31" t="str">
        <f t="shared" si="22"/>
        <v>Fejl</v>
      </c>
      <c r="T65" s="26"/>
    </row>
    <row r="66" spans="3:20" x14ac:dyDescent="0.3">
      <c r="C66" s="20" t="str">
        <f t="shared" si="21"/>
        <v>Underkriterie 6</v>
      </c>
      <c r="G66" s="31" t="str">
        <f t="shared" si="22"/>
        <v>Fejl</v>
      </c>
      <c r="H66" s="31" t="str">
        <f t="shared" si="22"/>
        <v>Fejl</v>
      </c>
      <c r="I66" s="31" t="str">
        <f t="shared" si="22"/>
        <v>Fejl</v>
      </c>
      <c r="J66" s="31" t="str">
        <f t="shared" si="22"/>
        <v>Fejl</v>
      </c>
      <c r="K66" s="31" t="str">
        <f t="shared" si="22"/>
        <v>Fejl</v>
      </c>
      <c r="L66" s="31" t="str">
        <f t="shared" si="22"/>
        <v>Fejl</v>
      </c>
      <c r="M66" s="31" t="str">
        <f t="shared" si="22"/>
        <v>Fejl</v>
      </c>
      <c r="N66" s="31" t="str">
        <f t="shared" si="22"/>
        <v>Fejl</v>
      </c>
      <c r="O66" s="31" t="str">
        <f t="shared" si="22"/>
        <v>Fejl</v>
      </c>
      <c r="P66" s="31" t="str">
        <f t="shared" si="22"/>
        <v>Fejl</v>
      </c>
      <c r="T66" s="34"/>
    </row>
    <row r="67" spans="3:20" x14ac:dyDescent="0.3">
      <c r="C67" s="20" t="str">
        <f t="shared" si="21"/>
        <v>Underkriterie 7</v>
      </c>
      <c r="G67" s="31" t="str">
        <f t="shared" si="22"/>
        <v>Fejl</v>
      </c>
      <c r="H67" s="31" t="str">
        <f t="shared" si="22"/>
        <v>Fejl</v>
      </c>
      <c r="I67" s="31" t="str">
        <f t="shared" si="22"/>
        <v>Fejl</v>
      </c>
      <c r="J67" s="31" t="str">
        <f t="shared" si="22"/>
        <v>Fejl</v>
      </c>
      <c r="K67" s="31" t="str">
        <f t="shared" si="22"/>
        <v>Fejl</v>
      </c>
      <c r="L67" s="31" t="str">
        <f t="shared" si="22"/>
        <v>Fejl</v>
      </c>
      <c r="M67" s="31" t="str">
        <f t="shared" si="22"/>
        <v>Fejl</v>
      </c>
      <c r="N67" s="31" t="str">
        <f t="shared" si="22"/>
        <v>Fejl</v>
      </c>
      <c r="O67" s="31" t="str">
        <f t="shared" si="22"/>
        <v>Fejl</v>
      </c>
      <c r="P67" s="31" t="str">
        <f t="shared" si="22"/>
        <v>Fejl</v>
      </c>
    </row>
    <row r="68" spans="3:20" x14ac:dyDescent="0.3">
      <c r="C68" s="20" t="str">
        <f t="shared" si="21"/>
        <v>Underkriterie 8</v>
      </c>
      <c r="G68" s="31" t="str">
        <f t="shared" si="22"/>
        <v>Fejl</v>
      </c>
      <c r="H68" s="31" t="str">
        <f t="shared" si="22"/>
        <v>Fejl</v>
      </c>
      <c r="I68" s="31" t="str">
        <f t="shared" si="22"/>
        <v>Fejl</v>
      </c>
      <c r="J68" s="31" t="str">
        <f t="shared" si="22"/>
        <v>Fejl</v>
      </c>
      <c r="K68" s="31" t="str">
        <f t="shared" si="22"/>
        <v>Fejl</v>
      </c>
      <c r="L68" s="31" t="str">
        <f t="shared" si="22"/>
        <v>Fejl</v>
      </c>
      <c r="M68" s="31" t="str">
        <f t="shared" si="22"/>
        <v>Fejl</v>
      </c>
      <c r="N68" s="31" t="str">
        <f t="shared" si="22"/>
        <v>Fejl</v>
      </c>
      <c r="O68" s="31" t="str">
        <f t="shared" si="22"/>
        <v>Fejl</v>
      </c>
      <c r="P68" s="31" t="str">
        <f t="shared" si="22"/>
        <v>Fejl</v>
      </c>
      <c r="T68" s="21"/>
    </row>
    <row r="69" spans="3:20" x14ac:dyDescent="0.3">
      <c r="C69" s="20" t="str">
        <f t="shared" si="21"/>
        <v>Underkriterie 9</v>
      </c>
      <c r="G69" s="31" t="str">
        <f t="shared" si="22"/>
        <v>Fejl</v>
      </c>
      <c r="H69" s="31" t="str">
        <f t="shared" si="22"/>
        <v>Fejl</v>
      </c>
      <c r="I69" s="31" t="str">
        <f t="shared" si="22"/>
        <v>Fejl</v>
      </c>
      <c r="J69" s="31" t="str">
        <f t="shared" si="22"/>
        <v>Fejl</v>
      </c>
      <c r="K69" s="31" t="str">
        <f t="shared" si="22"/>
        <v>Fejl</v>
      </c>
      <c r="L69" s="31" t="str">
        <f t="shared" si="22"/>
        <v>Fejl</v>
      </c>
      <c r="M69" s="31" t="str">
        <f t="shared" si="22"/>
        <v>Fejl</v>
      </c>
      <c r="N69" s="31" t="str">
        <f t="shared" si="22"/>
        <v>Fejl</v>
      </c>
      <c r="O69" s="31" t="str">
        <f t="shared" si="22"/>
        <v>Fejl</v>
      </c>
      <c r="P69" s="31" t="str">
        <f t="shared" si="22"/>
        <v>Fejl</v>
      </c>
      <c r="T69" s="35"/>
    </row>
    <row r="70" spans="3:20" x14ac:dyDescent="0.3">
      <c r="C70" s="20" t="str">
        <f t="shared" si="21"/>
        <v>Underkriterie 10</v>
      </c>
      <c r="G70" s="31" t="str">
        <f t="shared" si="22"/>
        <v>Fejl</v>
      </c>
      <c r="H70" s="31" t="str">
        <f t="shared" si="22"/>
        <v>Fejl</v>
      </c>
      <c r="I70" s="31" t="str">
        <f t="shared" si="22"/>
        <v>Fejl</v>
      </c>
      <c r="J70" s="31" t="str">
        <f t="shared" si="22"/>
        <v>Fejl</v>
      </c>
      <c r="K70" s="31" t="str">
        <f t="shared" si="22"/>
        <v>Fejl</v>
      </c>
      <c r="L70" s="31" t="str">
        <f t="shared" si="22"/>
        <v>Fejl</v>
      </c>
      <c r="M70" s="31" t="str">
        <f t="shared" si="22"/>
        <v>Fejl</v>
      </c>
      <c r="N70" s="31" t="str">
        <f t="shared" si="22"/>
        <v>Fejl</v>
      </c>
      <c r="O70" s="31" t="str">
        <f t="shared" si="22"/>
        <v>Fejl</v>
      </c>
      <c r="P70" s="31" t="str">
        <f t="shared" si="22"/>
        <v>Fejl</v>
      </c>
      <c r="T70" s="35"/>
    </row>
    <row r="71" spans="3:20" x14ac:dyDescent="0.3">
      <c r="C71" s="20" t="str">
        <f t="shared" si="21"/>
        <v>Underkriterie 11</v>
      </c>
      <c r="G71" s="31" t="str">
        <f t="shared" si="22"/>
        <v>Fejl</v>
      </c>
      <c r="H71" s="31" t="str">
        <f t="shared" si="22"/>
        <v>Fejl</v>
      </c>
      <c r="I71" s="31" t="str">
        <f t="shared" si="22"/>
        <v>Fejl</v>
      </c>
      <c r="J71" s="31" t="str">
        <f t="shared" si="22"/>
        <v>Fejl</v>
      </c>
      <c r="K71" s="31" t="str">
        <f t="shared" si="22"/>
        <v>Fejl</v>
      </c>
      <c r="L71" s="31" t="str">
        <f t="shared" si="22"/>
        <v>Fejl</v>
      </c>
      <c r="M71" s="31" t="str">
        <f t="shared" si="22"/>
        <v>Fejl</v>
      </c>
      <c r="N71" s="31" t="str">
        <f t="shared" si="22"/>
        <v>Fejl</v>
      </c>
      <c r="O71" s="31" t="str">
        <f t="shared" si="22"/>
        <v>Fejl</v>
      </c>
      <c r="P71" s="31" t="str">
        <f t="shared" si="22"/>
        <v>Fejl</v>
      </c>
      <c r="T71" s="36"/>
    </row>
    <row r="72" spans="3:20" x14ac:dyDescent="0.3">
      <c r="C72" s="20" t="str">
        <f t="shared" si="21"/>
        <v>Underkriterie 12</v>
      </c>
      <c r="G72" s="31" t="str">
        <f t="shared" si="22"/>
        <v>Fejl</v>
      </c>
      <c r="H72" s="31" t="str">
        <f t="shared" si="22"/>
        <v>Fejl</v>
      </c>
      <c r="I72" s="31" t="str">
        <f t="shared" si="22"/>
        <v>Fejl</v>
      </c>
      <c r="J72" s="31" t="str">
        <f t="shared" si="22"/>
        <v>Fejl</v>
      </c>
      <c r="K72" s="31" t="str">
        <f t="shared" si="22"/>
        <v>Fejl</v>
      </c>
      <c r="L72" s="31" t="str">
        <f t="shared" si="22"/>
        <v>Fejl</v>
      </c>
      <c r="M72" s="31" t="str">
        <f t="shared" si="22"/>
        <v>Fejl</v>
      </c>
      <c r="N72" s="31" t="str">
        <f t="shared" si="22"/>
        <v>Fejl</v>
      </c>
      <c r="O72" s="31" t="str">
        <f t="shared" si="22"/>
        <v>Fejl</v>
      </c>
      <c r="P72" s="31" t="str">
        <f t="shared" si="22"/>
        <v>Fejl</v>
      </c>
      <c r="Q72" s="31"/>
      <c r="T72" s="35"/>
    </row>
    <row r="73" spans="3:20" x14ac:dyDescent="0.3">
      <c r="C73" s="20" t="s">
        <v>3</v>
      </c>
      <c r="G73" s="31">
        <f t="shared" ref="G73:P73" si="23">SUM(G60:G72)</f>
        <v>2013500</v>
      </c>
      <c r="H73" s="31">
        <f t="shared" si="23"/>
        <v>1780000</v>
      </c>
      <c r="I73" s="31">
        <f t="shared" si="23"/>
        <v>1759500</v>
      </c>
      <c r="J73" s="31">
        <f t="shared" si="23"/>
        <v>1560500</v>
      </c>
      <c r="K73" s="31">
        <f t="shared" si="23"/>
        <v>1485000.0000000002</v>
      </c>
      <c r="L73" s="31">
        <f t="shared" si="23"/>
        <v>0</v>
      </c>
      <c r="M73" s="31">
        <f t="shared" si="23"/>
        <v>0</v>
      </c>
      <c r="N73" s="31">
        <f t="shared" si="23"/>
        <v>0</v>
      </c>
      <c r="O73" s="31">
        <f t="shared" si="23"/>
        <v>0</v>
      </c>
      <c r="P73" s="31">
        <f t="shared" si="23"/>
        <v>0</v>
      </c>
    </row>
    <row r="74" spans="3:20" x14ac:dyDescent="0.3">
      <c r="T74" s="29"/>
    </row>
    <row r="75" spans="3:20" x14ac:dyDescent="0.3">
      <c r="C75" s="21" t="s">
        <v>14</v>
      </c>
      <c r="D75" s="21" t="s">
        <v>60</v>
      </c>
      <c r="G75" s="28" t="s">
        <v>0</v>
      </c>
      <c r="H75" s="28" t="s">
        <v>1</v>
      </c>
      <c r="I75" s="28" t="s">
        <v>2</v>
      </c>
      <c r="J75" s="28" t="s">
        <v>4</v>
      </c>
      <c r="K75" s="28" t="s">
        <v>5</v>
      </c>
      <c r="L75" s="28" t="s">
        <v>43</v>
      </c>
      <c r="M75" s="28" t="s">
        <v>44</v>
      </c>
      <c r="N75" s="28" t="s">
        <v>45</v>
      </c>
      <c r="O75" s="28" t="s">
        <v>46</v>
      </c>
      <c r="P75" s="28" t="s">
        <v>47</v>
      </c>
    </row>
    <row r="76" spans="3:20" x14ac:dyDescent="0.3">
      <c r="C76" s="20" t="s">
        <v>7</v>
      </c>
      <c r="G76" s="31">
        <f t="shared" ref="G76:P76" si="24">IF(ISBLANK(G5),"Fejl",G5)</f>
        <v>2000000</v>
      </c>
      <c r="H76" s="31">
        <f t="shared" si="24"/>
        <v>2050000</v>
      </c>
      <c r="I76" s="31">
        <f t="shared" si="24"/>
        <v>2250000</v>
      </c>
      <c r="J76" s="31">
        <f t="shared" si="24"/>
        <v>2600000</v>
      </c>
      <c r="K76" s="31">
        <f t="shared" si="24"/>
        <v>2700000</v>
      </c>
      <c r="L76" s="31" t="str">
        <f t="shared" si="24"/>
        <v>Fejl</v>
      </c>
      <c r="M76" s="31" t="str">
        <f t="shared" si="24"/>
        <v>Fejl</v>
      </c>
      <c r="N76" s="31" t="str">
        <f t="shared" si="24"/>
        <v>Fejl</v>
      </c>
      <c r="O76" s="31" t="str">
        <f t="shared" si="24"/>
        <v>Fejl</v>
      </c>
      <c r="P76" s="31" t="str">
        <f t="shared" si="24"/>
        <v>Fejl</v>
      </c>
      <c r="R76" s="20"/>
    </row>
    <row r="77" spans="3:20" x14ac:dyDescent="0.3">
      <c r="C77" s="20" t="str">
        <f>C6</f>
        <v>Underkriterie 1</v>
      </c>
      <c r="G77" s="31">
        <f>IF(G6="","Fejl",IF($H$2&gt;$K$2,G6*$T$12,G29*$T$12))</f>
        <v>1925000</v>
      </c>
      <c r="H77" s="31">
        <f t="shared" ref="H77:P77" si="25">IF(H6="","Fejl",IF($H$2&gt;$K$2,H6*$T$12,H29*$T$12))</f>
        <v>1375000</v>
      </c>
      <c r="I77" s="31">
        <f t="shared" si="25"/>
        <v>1100000</v>
      </c>
      <c r="J77" s="31">
        <f t="shared" si="25"/>
        <v>275000</v>
      </c>
      <c r="K77" s="31">
        <f t="shared" si="25"/>
        <v>0</v>
      </c>
      <c r="L77" s="31" t="str">
        <f t="shared" si="25"/>
        <v>Fejl</v>
      </c>
      <c r="M77" s="31" t="str">
        <f t="shared" si="25"/>
        <v>Fejl</v>
      </c>
      <c r="N77" s="31" t="str">
        <f t="shared" si="25"/>
        <v>Fejl</v>
      </c>
      <c r="O77" s="31" t="str">
        <f t="shared" si="25"/>
        <v>Fejl</v>
      </c>
      <c r="P77" s="31" t="str">
        <f t="shared" si="25"/>
        <v>Fejl</v>
      </c>
      <c r="R77" s="20"/>
    </row>
    <row r="78" spans="3:20" x14ac:dyDescent="0.3">
      <c r="C78" s="20" t="str">
        <f t="shared" ref="C78:C88" si="26">C7</f>
        <v>Underkriterie 2</v>
      </c>
      <c r="G78" s="31" t="str">
        <f t="shared" ref="G78:P88" si="27">IF(G7="","Fejl",IF($H$2&gt;$K$2,G7*$T$12,G30*$T$12))</f>
        <v>Fejl</v>
      </c>
      <c r="H78" s="31" t="str">
        <f t="shared" si="27"/>
        <v>Fejl</v>
      </c>
      <c r="I78" s="31" t="str">
        <f t="shared" si="27"/>
        <v>Fejl</v>
      </c>
      <c r="J78" s="31" t="str">
        <f t="shared" si="27"/>
        <v>Fejl</v>
      </c>
      <c r="K78" s="31" t="str">
        <f t="shared" si="27"/>
        <v>Fejl</v>
      </c>
      <c r="L78" s="31" t="str">
        <f t="shared" si="27"/>
        <v>Fejl</v>
      </c>
      <c r="M78" s="31" t="str">
        <f t="shared" si="27"/>
        <v>Fejl</v>
      </c>
      <c r="N78" s="31" t="str">
        <f t="shared" si="27"/>
        <v>Fejl</v>
      </c>
      <c r="O78" s="31" t="str">
        <f t="shared" si="27"/>
        <v>Fejl</v>
      </c>
      <c r="P78" s="31" t="str">
        <f t="shared" si="27"/>
        <v>Fejl</v>
      </c>
      <c r="R78" s="20"/>
    </row>
    <row r="79" spans="3:20" x14ac:dyDescent="0.3">
      <c r="C79" s="20" t="str">
        <f t="shared" si="26"/>
        <v>Underkriterie 3</v>
      </c>
      <c r="G79" s="31" t="str">
        <f t="shared" si="27"/>
        <v>Fejl</v>
      </c>
      <c r="H79" s="31" t="str">
        <f t="shared" si="27"/>
        <v>Fejl</v>
      </c>
      <c r="I79" s="31" t="str">
        <f t="shared" si="27"/>
        <v>Fejl</v>
      </c>
      <c r="J79" s="31" t="str">
        <f t="shared" si="27"/>
        <v>Fejl</v>
      </c>
      <c r="K79" s="31" t="str">
        <f t="shared" si="27"/>
        <v>Fejl</v>
      </c>
      <c r="L79" s="31" t="str">
        <f t="shared" si="27"/>
        <v>Fejl</v>
      </c>
      <c r="M79" s="31" t="str">
        <f t="shared" si="27"/>
        <v>Fejl</v>
      </c>
      <c r="N79" s="31" t="str">
        <f t="shared" si="27"/>
        <v>Fejl</v>
      </c>
      <c r="O79" s="31" t="str">
        <f t="shared" si="27"/>
        <v>Fejl</v>
      </c>
      <c r="P79" s="31" t="str">
        <f t="shared" si="27"/>
        <v>Fejl</v>
      </c>
      <c r="R79" s="20"/>
    </row>
    <row r="80" spans="3:20" x14ac:dyDescent="0.3">
      <c r="C80" s="20" t="str">
        <f t="shared" si="26"/>
        <v>Underkriterie 4</v>
      </c>
      <c r="G80" s="31" t="str">
        <f t="shared" si="27"/>
        <v>Fejl</v>
      </c>
      <c r="H80" s="31" t="str">
        <f t="shared" si="27"/>
        <v>Fejl</v>
      </c>
      <c r="I80" s="31" t="str">
        <f t="shared" si="27"/>
        <v>Fejl</v>
      </c>
      <c r="J80" s="31" t="str">
        <f t="shared" si="27"/>
        <v>Fejl</v>
      </c>
      <c r="K80" s="31" t="str">
        <f t="shared" si="27"/>
        <v>Fejl</v>
      </c>
      <c r="L80" s="31" t="str">
        <f t="shared" si="27"/>
        <v>Fejl</v>
      </c>
      <c r="M80" s="31" t="str">
        <f t="shared" si="27"/>
        <v>Fejl</v>
      </c>
      <c r="N80" s="31" t="str">
        <f t="shared" si="27"/>
        <v>Fejl</v>
      </c>
      <c r="O80" s="31" t="str">
        <f t="shared" si="27"/>
        <v>Fejl</v>
      </c>
      <c r="P80" s="31" t="str">
        <f t="shared" si="27"/>
        <v>Fejl</v>
      </c>
      <c r="R80" s="20"/>
    </row>
    <row r="81" spans="3:20" x14ac:dyDescent="0.3">
      <c r="C81" s="20" t="str">
        <f t="shared" si="26"/>
        <v>Underkriterie 5</v>
      </c>
      <c r="G81" s="31" t="str">
        <f t="shared" si="27"/>
        <v>Fejl</v>
      </c>
      <c r="H81" s="31" t="str">
        <f t="shared" si="27"/>
        <v>Fejl</v>
      </c>
      <c r="I81" s="31" t="str">
        <f t="shared" si="27"/>
        <v>Fejl</v>
      </c>
      <c r="J81" s="31" t="str">
        <f t="shared" si="27"/>
        <v>Fejl</v>
      </c>
      <c r="K81" s="31" t="str">
        <f t="shared" si="27"/>
        <v>Fejl</v>
      </c>
      <c r="L81" s="31" t="str">
        <f t="shared" si="27"/>
        <v>Fejl</v>
      </c>
      <c r="M81" s="31" t="str">
        <f t="shared" si="27"/>
        <v>Fejl</v>
      </c>
      <c r="N81" s="31" t="str">
        <f t="shared" si="27"/>
        <v>Fejl</v>
      </c>
      <c r="O81" s="31" t="str">
        <f t="shared" si="27"/>
        <v>Fejl</v>
      </c>
      <c r="P81" s="31" t="str">
        <f t="shared" si="27"/>
        <v>Fejl</v>
      </c>
      <c r="R81" s="20"/>
      <c r="T81" s="29"/>
    </row>
    <row r="82" spans="3:20" x14ac:dyDescent="0.3">
      <c r="C82" s="20" t="str">
        <f t="shared" si="26"/>
        <v>Underkriterie 6</v>
      </c>
      <c r="G82" s="31" t="str">
        <f t="shared" si="27"/>
        <v>Fejl</v>
      </c>
      <c r="H82" s="31" t="str">
        <f t="shared" si="27"/>
        <v>Fejl</v>
      </c>
      <c r="I82" s="31" t="str">
        <f t="shared" si="27"/>
        <v>Fejl</v>
      </c>
      <c r="J82" s="31" t="str">
        <f t="shared" si="27"/>
        <v>Fejl</v>
      </c>
      <c r="K82" s="31" t="str">
        <f t="shared" si="27"/>
        <v>Fejl</v>
      </c>
      <c r="L82" s="31" t="str">
        <f t="shared" si="27"/>
        <v>Fejl</v>
      </c>
      <c r="M82" s="31" t="str">
        <f t="shared" si="27"/>
        <v>Fejl</v>
      </c>
      <c r="N82" s="31" t="str">
        <f t="shared" si="27"/>
        <v>Fejl</v>
      </c>
      <c r="O82" s="31" t="str">
        <f t="shared" si="27"/>
        <v>Fejl</v>
      </c>
      <c r="P82" s="31" t="str">
        <f t="shared" si="27"/>
        <v>Fejl</v>
      </c>
      <c r="R82" s="20"/>
      <c r="T82" s="29"/>
    </row>
    <row r="83" spans="3:20" x14ac:dyDescent="0.3">
      <c r="C83" s="20" t="str">
        <f t="shared" si="26"/>
        <v>Underkriterie 7</v>
      </c>
      <c r="G83" s="31" t="str">
        <f t="shared" si="27"/>
        <v>Fejl</v>
      </c>
      <c r="H83" s="31" t="str">
        <f t="shared" si="27"/>
        <v>Fejl</v>
      </c>
      <c r="I83" s="31" t="str">
        <f t="shared" si="27"/>
        <v>Fejl</v>
      </c>
      <c r="J83" s="31" t="str">
        <f t="shared" si="27"/>
        <v>Fejl</v>
      </c>
      <c r="K83" s="31" t="str">
        <f t="shared" si="27"/>
        <v>Fejl</v>
      </c>
      <c r="L83" s="31" t="str">
        <f t="shared" si="27"/>
        <v>Fejl</v>
      </c>
      <c r="M83" s="31" t="str">
        <f t="shared" si="27"/>
        <v>Fejl</v>
      </c>
      <c r="N83" s="31" t="str">
        <f t="shared" si="27"/>
        <v>Fejl</v>
      </c>
      <c r="O83" s="31" t="str">
        <f t="shared" si="27"/>
        <v>Fejl</v>
      </c>
      <c r="P83" s="31" t="str">
        <f t="shared" si="27"/>
        <v>Fejl</v>
      </c>
      <c r="R83" s="20"/>
      <c r="T83" s="29"/>
    </row>
    <row r="84" spans="3:20" x14ac:dyDescent="0.3">
      <c r="C84" s="20" t="str">
        <f t="shared" si="26"/>
        <v>Underkriterie 8</v>
      </c>
      <c r="G84" s="31" t="str">
        <f t="shared" si="27"/>
        <v>Fejl</v>
      </c>
      <c r="H84" s="31" t="str">
        <f t="shared" si="27"/>
        <v>Fejl</v>
      </c>
      <c r="I84" s="31" t="str">
        <f t="shared" si="27"/>
        <v>Fejl</v>
      </c>
      <c r="J84" s="31" t="str">
        <f t="shared" si="27"/>
        <v>Fejl</v>
      </c>
      <c r="K84" s="31" t="str">
        <f t="shared" si="27"/>
        <v>Fejl</v>
      </c>
      <c r="L84" s="31" t="str">
        <f t="shared" si="27"/>
        <v>Fejl</v>
      </c>
      <c r="M84" s="31" t="str">
        <f t="shared" si="27"/>
        <v>Fejl</v>
      </c>
      <c r="N84" s="31" t="str">
        <f t="shared" si="27"/>
        <v>Fejl</v>
      </c>
      <c r="O84" s="31" t="str">
        <f t="shared" si="27"/>
        <v>Fejl</v>
      </c>
      <c r="P84" s="31" t="str">
        <f t="shared" si="27"/>
        <v>Fejl</v>
      </c>
      <c r="R84" s="20"/>
      <c r="T84" s="29"/>
    </row>
    <row r="85" spans="3:20" x14ac:dyDescent="0.3">
      <c r="C85" s="20" t="str">
        <f t="shared" si="26"/>
        <v>Underkriterie 9</v>
      </c>
      <c r="G85" s="31" t="str">
        <f t="shared" si="27"/>
        <v>Fejl</v>
      </c>
      <c r="H85" s="31" t="str">
        <f t="shared" si="27"/>
        <v>Fejl</v>
      </c>
      <c r="I85" s="31" t="str">
        <f t="shared" si="27"/>
        <v>Fejl</v>
      </c>
      <c r="J85" s="31" t="str">
        <f t="shared" si="27"/>
        <v>Fejl</v>
      </c>
      <c r="K85" s="31" t="str">
        <f t="shared" si="27"/>
        <v>Fejl</v>
      </c>
      <c r="L85" s="31" t="str">
        <f t="shared" si="27"/>
        <v>Fejl</v>
      </c>
      <c r="M85" s="31" t="str">
        <f t="shared" si="27"/>
        <v>Fejl</v>
      </c>
      <c r="N85" s="31" t="str">
        <f t="shared" si="27"/>
        <v>Fejl</v>
      </c>
      <c r="O85" s="31" t="str">
        <f t="shared" si="27"/>
        <v>Fejl</v>
      </c>
      <c r="P85" s="31" t="str">
        <f t="shared" si="27"/>
        <v>Fejl</v>
      </c>
      <c r="R85" s="20"/>
      <c r="T85" s="29"/>
    </row>
    <row r="86" spans="3:20" x14ac:dyDescent="0.3">
      <c r="C86" s="20" t="str">
        <f t="shared" si="26"/>
        <v>Underkriterie 10</v>
      </c>
      <c r="G86" s="31" t="str">
        <f t="shared" si="27"/>
        <v>Fejl</v>
      </c>
      <c r="H86" s="31" t="str">
        <f t="shared" si="27"/>
        <v>Fejl</v>
      </c>
      <c r="I86" s="31" t="str">
        <f t="shared" si="27"/>
        <v>Fejl</v>
      </c>
      <c r="J86" s="31" t="str">
        <f t="shared" si="27"/>
        <v>Fejl</v>
      </c>
      <c r="K86" s="31" t="str">
        <f t="shared" si="27"/>
        <v>Fejl</v>
      </c>
      <c r="L86" s="31" t="str">
        <f t="shared" si="27"/>
        <v>Fejl</v>
      </c>
      <c r="M86" s="31" t="str">
        <f t="shared" si="27"/>
        <v>Fejl</v>
      </c>
      <c r="N86" s="31" t="str">
        <f t="shared" si="27"/>
        <v>Fejl</v>
      </c>
      <c r="O86" s="31" t="str">
        <f t="shared" si="27"/>
        <v>Fejl</v>
      </c>
      <c r="P86" s="31" t="str">
        <f t="shared" si="27"/>
        <v>Fejl</v>
      </c>
      <c r="R86" s="20"/>
      <c r="T86" s="29"/>
    </row>
    <row r="87" spans="3:20" x14ac:dyDescent="0.3">
      <c r="C87" s="20" t="str">
        <f t="shared" si="26"/>
        <v>Underkriterie 11</v>
      </c>
      <c r="G87" s="31" t="str">
        <f t="shared" si="27"/>
        <v>Fejl</v>
      </c>
      <c r="H87" s="31" t="str">
        <f t="shared" si="27"/>
        <v>Fejl</v>
      </c>
      <c r="I87" s="31" t="str">
        <f t="shared" si="27"/>
        <v>Fejl</v>
      </c>
      <c r="J87" s="31" t="str">
        <f t="shared" si="27"/>
        <v>Fejl</v>
      </c>
      <c r="K87" s="31" t="str">
        <f t="shared" si="27"/>
        <v>Fejl</v>
      </c>
      <c r="L87" s="31" t="str">
        <f t="shared" si="27"/>
        <v>Fejl</v>
      </c>
      <c r="M87" s="31" t="str">
        <f t="shared" si="27"/>
        <v>Fejl</v>
      </c>
      <c r="N87" s="31" t="str">
        <f t="shared" si="27"/>
        <v>Fejl</v>
      </c>
      <c r="O87" s="31" t="str">
        <f t="shared" si="27"/>
        <v>Fejl</v>
      </c>
      <c r="P87" s="31" t="str">
        <f t="shared" si="27"/>
        <v>Fejl</v>
      </c>
      <c r="R87" s="20"/>
      <c r="T87" s="29"/>
    </row>
    <row r="88" spans="3:20" x14ac:dyDescent="0.3">
      <c r="C88" s="20" t="str">
        <f t="shared" si="26"/>
        <v>Underkriterie 12</v>
      </c>
      <c r="G88" s="31" t="str">
        <f>IF(G17="","Fejl",IF($H$2&gt;$K$2,G17*$T$12,G40*$T$12))</f>
        <v>Fejl</v>
      </c>
      <c r="H88" s="31" t="str">
        <f t="shared" si="27"/>
        <v>Fejl</v>
      </c>
      <c r="I88" s="31" t="str">
        <f t="shared" si="27"/>
        <v>Fejl</v>
      </c>
      <c r="J88" s="31" t="str">
        <f t="shared" si="27"/>
        <v>Fejl</v>
      </c>
      <c r="K88" s="31" t="str">
        <f t="shared" si="27"/>
        <v>Fejl</v>
      </c>
      <c r="L88" s="31" t="str">
        <f t="shared" si="27"/>
        <v>Fejl</v>
      </c>
      <c r="M88" s="31" t="str">
        <f t="shared" si="27"/>
        <v>Fejl</v>
      </c>
      <c r="N88" s="31" t="str">
        <f t="shared" si="27"/>
        <v>Fejl</v>
      </c>
      <c r="O88" s="31" t="str">
        <f t="shared" si="27"/>
        <v>Fejl</v>
      </c>
      <c r="P88" s="31" t="str">
        <f t="shared" si="27"/>
        <v>Fejl</v>
      </c>
      <c r="R88" s="20"/>
      <c r="T88" s="29"/>
    </row>
    <row r="89" spans="3:20" x14ac:dyDescent="0.3">
      <c r="C89" s="20" t="s">
        <v>7</v>
      </c>
      <c r="G89" s="31">
        <f>IFERROR(G76*$E$5,"Fejl")</f>
        <v>1100000</v>
      </c>
      <c r="H89" s="31">
        <f t="shared" ref="H89:P89" si="28">IFERROR(H76*$E$5,"Fejl")</f>
        <v>1127500</v>
      </c>
      <c r="I89" s="31">
        <f t="shared" si="28"/>
        <v>1237500</v>
      </c>
      <c r="J89" s="31">
        <f t="shared" si="28"/>
        <v>1430000</v>
      </c>
      <c r="K89" s="31">
        <f t="shared" si="28"/>
        <v>1485000.0000000002</v>
      </c>
      <c r="L89" s="31" t="str">
        <f>IFERROR(L76*$E$5,"Fejl")</f>
        <v>Fejl</v>
      </c>
      <c r="M89" s="31" t="str">
        <f t="shared" si="28"/>
        <v>Fejl</v>
      </c>
      <c r="N89" s="31" t="str">
        <f t="shared" si="28"/>
        <v>Fejl</v>
      </c>
      <c r="O89" s="31" t="str">
        <f t="shared" si="28"/>
        <v>Fejl</v>
      </c>
      <c r="P89" s="31" t="str">
        <f t="shared" si="28"/>
        <v>Fejl</v>
      </c>
      <c r="R89" s="20"/>
      <c r="S89" s="37"/>
      <c r="T89" s="29"/>
    </row>
    <row r="90" spans="3:20" x14ac:dyDescent="0.3">
      <c r="C90" s="20" t="str">
        <f>C6</f>
        <v>Underkriterie 1</v>
      </c>
      <c r="G90" s="31">
        <f>IF(G77="Fejl","Fejl",G77*$E29)</f>
        <v>866250</v>
      </c>
      <c r="H90" s="31">
        <f t="shared" ref="H90:P90" si="29">IF(H77="Fejl","Fejl",H77*$E$29)</f>
        <v>618750</v>
      </c>
      <c r="I90" s="31">
        <f t="shared" si="29"/>
        <v>495000</v>
      </c>
      <c r="J90" s="31">
        <f t="shared" si="29"/>
        <v>123750</v>
      </c>
      <c r="K90" s="31">
        <f t="shared" si="29"/>
        <v>0</v>
      </c>
      <c r="L90" s="31" t="str">
        <f t="shared" si="29"/>
        <v>Fejl</v>
      </c>
      <c r="M90" s="31" t="str">
        <f t="shared" si="29"/>
        <v>Fejl</v>
      </c>
      <c r="N90" s="31" t="str">
        <f t="shared" si="29"/>
        <v>Fejl</v>
      </c>
      <c r="O90" s="31" t="str">
        <f t="shared" si="29"/>
        <v>Fejl</v>
      </c>
      <c r="P90" s="31" t="str">
        <f t="shared" si="29"/>
        <v>Fejl</v>
      </c>
      <c r="R90" s="20"/>
      <c r="S90" s="37"/>
      <c r="T90" s="29"/>
    </row>
    <row r="91" spans="3:20" x14ac:dyDescent="0.3">
      <c r="C91" s="20" t="str">
        <f t="shared" ref="C91:C101" si="30">C7</f>
        <v>Underkriterie 2</v>
      </c>
      <c r="G91" s="31" t="str">
        <f>IF(G78="Fejl","Fejl",G78*$E$30)</f>
        <v>Fejl</v>
      </c>
      <c r="H91" s="31" t="str">
        <f t="shared" ref="H91:P91" si="31">IF(H78="Fejl","Fejl",H78*$E$30)</f>
        <v>Fejl</v>
      </c>
      <c r="I91" s="31" t="str">
        <f t="shared" si="31"/>
        <v>Fejl</v>
      </c>
      <c r="J91" s="31" t="str">
        <f t="shared" si="31"/>
        <v>Fejl</v>
      </c>
      <c r="K91" s="31" t="str">
        <f t="shared" si="31"/>
        <v>Fejl</v>
      </c>
      <c r="L91" s="31" t="str">
        <f t="shared" si="31"/>
        <v>Fejl</v>
      </c>
      <c r="M91" s="31" t="str">
        <f t="shared" si="31"/>
        <v>Fejl</v>
      </c>
      <c r="N91" s="31" t="str">
        <f t="shared" si="31"/>
        <v>Fejl</v>
      </c>
      <c r="O91" s="31" t="str">
        <f t="shared" si="31"/>
        <v>Fejl</v>
      </c>
      <c r="P91" s="31" t="str">
        <f t="shared" si="31"/>
        <v>Fejl</v>
      </c>
      <c r="R91" s="20"/>
      <c r="S91" s="37"/>
      <c r="T91" s="29"/>
    </row>
    <row r="92" spans="3:20" x14ac:dyDescent="0.3">
      <c r="C92" s="20" t="str">
        <f t="shared" si="30"/>
        <v>Underkriterie 3</v>
      </c>
      <c r="G92" s="31" t="str">
        <f>IF(G79="Fejl","Fejl",G79*$E$31)</f>
        <v>Fejl</v>
      </c>
      <c r="H92" s="31" t="str">
        <f t="shared" ref="H92:P92" si="32">IF(H79="Fejl","Fejl",H79*$E$31)</f>
        <v>Fejl</v>
      </c>
      <c r="I92" s="31" t="str">
        <f t="shared" si="32"/>
        <v>Fejl</v>
      </c>
      <c r="J92" s="31" t="str">
        <f t="shared" si="32"/>
        <v>Fejl</v>
      </c>
      <c r="K92" s="31" t="str">
        <f t="shared" si="32"/>
        <v>Fejl</v>
      </c>
      <c r="L92" s="31" t="str">
        <f t="shared" si="32"/>
        <v>Fejl</v>
      </c>
      <c r="M92" s="31" t="str">
        <f t="shared" si="32"/>
        <v>Fejl</v>
      </c>
      <c r="N92" s="31" t="str">
        <f t="shared" si="32"/>
        <v>Fejl</v>
      </c>
      <c r="O92" s="31" t="str">
        <f t="shared" si="32"/>
        <v>Fejl</v>
      </c>
      <c r="P92" s="31" t="str">
        <f t="shared" si="32"/>
        <v>Fejl</v>
      </c>
      <c r="R92" s="20"/>
      <c r="S92" s="37"/>
      <c r="T92" s="29"/>
    </row>
    <row r="93" spans="3:20" x14ac:dyDescent="0.3">
      <c r="C93" s="20" t="str">
        <f t="shared" si="30"/>
        <v>Underkriterie 4</v>
      </c>
      <c r="G93" s="31" t="str">
        <f>IF(G80="Fejl","Fejl",G80*$E$32)</f>
        <v>Fejl</v>
      </c>
      <c r="H93" s="31" t="str">
        <f t="shared" ref="H93:P93" si="33">IF(H80="Fejl","Fejl",H80*$E$32)</f>
        <v>Fejl</v>
      </c>
      <c r="I93" s="31" t="str">
        <f t="shared" si="33"/>
        <v>Fejl</v>
      </c>
      <c r="J93" s="31" t="str">
        <f t="shared" si="33"/>
        <v>Fejl</v>
      </c>
      <c r="K93" s="31" t="str">
        <f t="shared" si="33"/>
        <v>Fejl</v>
      </c>
      <c r="L93" s="31" t="str">
        <f t="shared" si="33"/>
        <v>Fejl</v>
      </c>
      <c r="M93" s="31" t="str">
        <f t="shared" si="33"/>
        <v>Fejl</v>
      </c>
      <c r="N93" s="31" t="str">
        <f t="shared" si="33"/>
        <v>Fejl</v>
      </c>
      <c r="O93" s="31" t="str">
        <f t="shared" si="33"/>
        <v>Fejl</v>
      </c>
      <c r="P93" s="31" t="str">
        <f t="shared" si="33"/>
        <v>Fejl</v>
      </c>
      <c r="R93" s="20"/>
      <c r="S93" s="37"/>
      <c r="T93" s="29"/>
    </row>
    <row r="94" spans="3:20" x14ac:dyDescent="0.3">
      <c r="C94" s="20" t="str">
        <f t="shared" si="30"/>
        <v>Underkriterie 5</v>
      </c>
      <c r="G94" s="31" t="str">
        <f>IF(G81="Fejl","Fejl",G81*$E$33)</f>
        <v>Fejl</v>
      </c>
      <c r="H94" s="31" t="str">
        <f t="shared" ref="H94:P94" si="34">IF(H81="Fejl","Fejl",H81*$E$33)</f>
        <v>Fejl</v>
      </c>
      <c r="I94" s="31" t="str">
        <f t="shared" si="34"/>
        <v>Fejl</v>
      </c>
      <c r="J94" s="31" t="str">
        <f t="shared" si="34"/>
        <v>Fejl</v>
      </c>
      <c r="K94" s="31" t="str">
        <f t="shared" si="34"/>
        <v>Fejl</v>
      </c>
      <c r="L94" s="31" t="str">
        <f t="shared" si="34"/>
        <v>Fejl</v>
      </c>
      <c r="M94" s="31" t="str">
        <f t="shared" si="34"/>
        <v>Fejl</v>
      </c>
      <c r="N94" s="31" t="str">
        <f t="shared" si="34"/>
        <v>Fejl</v>
      </c>
      <c r="O94" s="31" t="str">
        <f t="shared" si="34"/>
        <v>Fejl</v>
      </c>
      <c r="P94" s="31" t="str">
        <f t="shared" si="34"/>
        <v>Fejl</v>
      </c>
      <c r="R94" s="20"/>
      <c r="S94" s="37"/>
      <c r="T94" s="29"/>
    </row>
    <row r="95" spans="3:20" x14ac:dyDescent="0.3">
      <c r="C95" s="20" t="str">
        <f t="shared" si="30"/>
        <v>Underkriterie 6</v>
      </c>
      <c r="G95" s="31" t="str">
        <f>IF(G82="Fejl","Fejl",G82*$E$34)</f>
        <v>Fejl</v>
      </c>
      <c r="H95" s="31" t="str">
        <f t="shared" ref="H95:P95" si="35">IF(H82="Fejl","Fejl",H82*$E$34)</f>
        <v>Fejl</v>
      </c>
      <c r="I95" s="31" t="str">
        <f t="shared" si="35"/>
        <v>Fejl</v>
      </c>
      <c r="J95" s="31" t="str">
        <f t="shared" si="35"/>
        <v>Fejl</v>
      </c>
      <c r="K95" s="31" t="str">
        <f t="shared" si="35"/>
        <v>Fejl</v>
      </c>
      <c r="L95" s="31" t="str">
        <f t="shared" si="35"/>
        <v>Fejl</v>
      </c>
      <c r="M95" s="31" t="str">
        <f t="shared" si="35"/>
        <v>Fejl</v>
      </c>
      <c r="N95" s="31" t="str">
        <f t="shared" si="35"/>
        <v>Fejl</v>
      </c>
      <c r="O95" s="31" t="str">
        <f t="shared" si="35"/>
        <v>Fejl</v>
      </c>
      <c r="P95" s="31" t="str">
        <f t="shared" si="35"/>
        <v>Fejl</v>
      </c>
      <c r="R95" s="20"/>
      <c r="S95" s="37"/>
      <c r="T95" s="29"/>
    </row>
    <row r="96" spans="3:20" x14ac:dyDescent="0.3">
      <c r="C96" s="20" t="str">
        <f t="shared" si="30"/>
        <v>Underkriterie 7</v>
      </c>
      <c r="G96" s="31" t="str">
        <f>IF(G83="Fejl","Fejl",G83*$E$35)</f>
        <v>Fejl</v>
      </c>
      <c r="H96" s="31" t="str">
        <f t="shared" ref="H96:P96" si="36">IF(H83="Fejl","Fejl",H83*$E$35)</f>
        <v>Fejl</v>
      </c>
      <c r="I96" s="31" t="str">
        <f t="shared" si="36"/>
        <v>Fejl</v>
      </c>
      <c r="J96" s="31" t="str">
        <f t="shared" si="36"/>
        <v>Fejl</v>
      </c>
      <c r="K96" s="31" t="str">
        <f t="shared" si="36"/>
        <v>Fejl</v>
      </c>
      <c r="L96" s="31" t="str">
        <f t="shared" si="36"/>
        <v>Fejl</v>
      </c>
      <c r="M96" s="31" t="str">
        <f t="shared" si="36"/>
        <v>Fejl</v>
      </c>
      <c r="N96" s="31" t="str">
        <f t="shared" si="36"/>
        <v>Fejl</v>
      </c>
      <c r="O96" s="31" t="str">
        <f t="shared" si="36"/>
        <v>Fejl</v>
      </c>
      <c r="P96" s="31" t="str">
        <f t="shared" si="36"/>
        <v>Fejl</v>
      </c>
      <c r="R96" s="20"/>
      <c r="S96" s="37"/>
      <c r="T96" s="29"/>
    </row>
    <row r="97" spans="3:20" x14ac:dyDescent="0.3">
      <c r="C97" s="20" t="str">
        <f t="shared" si="30"/>
        <v>Underkriterie 8</v>
      </c>
      <c r="G97" s="31" t="str">
        <f>IF(G84="Fejl","Fejl",G84*$E$36)</f>
        <v>Fejl</v>
      </c>
      <c r="H97" s="31" t="str">
        <f t="shared" ref="H97:P97" si="37">IF(H84="Fejl","Fejl",H84*$E$36)</f>
        <v>Fejl</v>
      </c>
      <c r="I97" s="31" t="str">
        <f t="shared" si="37"/>
        <v>Fejl</v>
      </c>
      <c r="J97" s="31" t="str">
        <f t="shared" si="37"/>
        <v>Fejl</v>
      </c>
      <c r="K97" s="31" t="str">
        <f t="shared" si="37"/>
        <v>Fejl</v>
      </c>
      <c r="L97" s="31" t="str">
        <f>IF(L84="Fejl","Fejl",L84*$E$36)</f>
        <v>Fejl</v>
      </c>
      <c r="M97" s="31" t="str">
        <f t="shared" si="37"/>
        <v>Fejl</v>
      </c>
      <c r="N97" s="31" t="str">
        <f t="shared" si="37"/>
        <v>Fejl</v>
      </c>
      <c r="O97" s="31" t="str">
        <f t="shared" si="37"/>
        <v>Fejl</v>
      </c>
      <c r="P97" s="31" t="str">
        <f t="shared" si="37"/>
        <v>Fejl</v>
      </c>
      <c r="R97" s="20"/>
      <c r="S97" s="37"/>
      <c r="T97" s="29"/>
    </row>
    <row r="98" spans="3:20" x14ac:dyDescent="0.3">
      <c r="C98" s="20" t="str">
        <f t="shared" si="30"/>
        <v>Underkriterie 9</v>
      </c>
      <c r="G98" s="31" t="str">
        <f>IF(G85="Fejl","Fejl",G85*$E$37)</f>
        <v>Fejl</v>
      </c>
      <c r="H98" s="31" t="str">
        <f t="shared" ref="H98:P98" si="38">IF(H85="Fejl","Fejl",H85*$E$37)</f>
        <v>Fejl</v>
      </c>
      <c r="I98" s="31" t="str">
        <f t="shared" si="38"/>
        <v>Fejl</v>
      </c>
      <c r="J98" s="31" t="str">
        <f t="shared" si="38"/>
        <v>Fejl</v>
      </c>
      <c r="K98" s="31" t="str">
        <f t="shared" si="38"/>
        <v>Fejl</v>
      </c>
      <c r="L98" s="31" t="str">
        <f t="shared" si="38"/>
        <v>Fejl</v>
      </c>
      <c r="M98" s="31" t="str">
        <f t="shared" si="38"/>
        <v>Fejl</v>
      </c>
      <c r="N98" s="31" t="str">
        <f t="shared" si="38"/>
        <v>Fejl</v>
      </c>
      <c r="O98" s="31" t="str">
        <f t="shared" si="38"/>
        <v>Fejl</v>
      </c>
      <c r="P98" s="31" t="str">
        <f t="shared" si="38"/>
        <v>Fejl</v>
      </c>
      <c r="R98" s="20"/>
      <c r="S98" s="37"/>
      <c r="T98" s="29"/>
    </row>
    <row r="99" spans="3:20" x14ac:dyDescent="0.3">
      <c r="C99" s="20" t="str">
        <f t="shared" si="30"/>
        <v>Underkriterie 10</v>
      </c>
      <c r="G99" s="31" t="str">
        <f>IF(G86="Fejl","Fejl",G86*$E$38)</f>
        <v>Fejl</v>
      </c>
      <c r="H99" s="31" t="str">
        <f t="shared" ref="H99:P99" si="39">IF(H86="Fejl","Fejl",H86*$E$38)</f>
        <v>Fejl</v>
      </c>
      <c r="I99" s="31" t="str">
        <f t="shared" si="39"/>
        <v>Fejl</v>
      </c>
      <c r="J99" s="31" t="str">
        <f t="shared" si="39"/>
        <v>Fejl</v>
      </c>
      <c r="K99" s="31" t="str">
        <f t="shared" si="39"/>
        <v>Fejl</v>
      </c>
      <c r="L99" s="31" t="str">
        <f t="shared" si="39"/>
        <v>Fejl</v>
      </c>
      <c r="M99" s="31" t="str">
        <f t="shared" si="39"/>
        <v>Fejl</v>
      </c>
      <c r="N99" s="31" t="str">
        <f t="shared" si="39"/>
        <v>Fejl</v>
      </c>
      <c r="O99" s="31" t="str">
        <f t="shared" si="39"/>
        <v>Fejl</v>
      </c>
      <c r="P99" s="31" t="str">
        <f t="shared" si="39"/>
        <v>Fejl</v>
      </c>
      <c r="R99" s="20"/>
      <c r="S99" s="37"/>
      <c r="T99" s="29"/>
    </row>
    <row r="100" spans="3:20" x14ac:dyDescent="0.3">
      <c r="C100" s="20" t="str">
        <f t="shared" si="30"/>
        <v>Underkriterie 11</v>
      </c>
      <c r="G100" s="31" t="str">
        <f>IF(G87="Fejl","Fejl",G87*$E$39)</f>
        <v>Fejl</v>
      </c>
      <c r="H100" s="31" t="str">
        <f t="shared" ref="H100:P100" si="40">IF(H87="Fejl","Fejl",H87*$E$39)</f>
        <v>Fejl</v>
      </c>
      <c r="I100" s="31" t="str">
        <f t="shared" si="40"/>
        <v>Fejl</v>
      </c>
      <c r="J100" s="31" t="str">
        <f t="shared" si="40"/>
        <v>Fejl</v>
      </c>
      <c r="K100" s="31" t="str">
        <f t="shared" si="40"/>
        <v>Fejl</v>
      </c>
      <c r="L100" s="31" t="str">
        <f t="shared" si="40"/>
        <v>Fejl</v>
      </c>
      <c r="M100" s="31" t="str">
        <f t="shared" si="40"/>
        <v>Fejl</v>
      </c>
      <c r="N100" s="31" t="str">
        <f t="shared" si="40"/>
        <v>Fejl</v>
      </c>
      <c r="O100" s="31" t="str">
        <f t="shared" si="40"/>
        <v>Fejl</v>
      </c>
      <c r="P100" s="31" t="str">
        <f t="shared" si="40"/>
        <v>Fejl</v>
      </c>
      <c r="R100" s="20"/>
      <c r="S100" s="37"/>
    </row>
    <row r="101" spans="3:20" x14ac:dyDescent="0.3">
      <c r="C101" s="20" t="str">
        <f t="shared" si="30"/>
        <v>Underkriterie 12</v>
      </c>
      <c r="G101" s="31" t="str">
        <f>IF(G88="Fejl","Fejl",G88*$E$40)</f>
        <v>Fejl</v>
      </c>
      <c r="H101" s="31" t="str">
        <f>IF(H88="Fejl","Fejl",H88*$E$40)</f>
        <v>Fejl</v>
      </c>
      <c r="I101" s="31" t="str">
        <f t="shared" ref="I101:P101" si="41">IF(I88="Fejl","Fejl",I88*$E$40)</f>
        <v>Fejl</v>
      </c>
      <c r="J101" s="31" t="str">
        <f t="shared" si="41"/>
        <v>Fejl</v>
      </c>
      <c r="K101" s="31" t="str">
        <f t="shared" si="41"/>
        <v>Fejl</v>
      </c>
      <c r="L101" s="31" t="str">
        <f t="shared" si="41"/>
        <v>Fejl</v>
      </c>
      <c r="M101" s="31" t="str">
        <f t="shared" si="41"/>
        <v>Fejl</v>
      </c>
      <c r="N101" s="31" t="str">
        <f t="shared" si="41"/>
        <v>Fejl</v>
      </c>
      <c r="O101" s="31" t="str">
        <f t="shared" si="41"/>
        <v>Fejl</v>
      </c>
      <c r="P101" s="31" t="str">
        <f t="shared" si="41"/>
        <v>Fejl</v>
      </c>
      <c r="R101" s="20"/>
      <c r="S101" s="37"/>
    </row>
    <row r="102" spans="3:20" x14ac:dyDescent="0.3">
      <c r="C102" s="20" t="s">
        <v>3</v>
      </c>
      <c r="G102" s="31">
        <f>SUM(G89:G101)</f>
        <v>1966250</v>
      </c>
      <c r="H102" s="31">
        <f t="shared" ref="H102:P102" si="42">SUM(H89:H101)</f>
        <v>1746250</v>
      </c>
      <c r="I102" s="31">
        <f t="shared" si="42"/>
        <v>1732500</v>
      </c>
      <c r="J102" s="31">
        <f t="shared" si="42"/>
        <v>1553750</v>
      </c>
      <c r="K102" s="31">
        <f t="shared" si="42"/>
        <v>1485000.0000000002</v>
      </c>
      <c r="L102" s="31">
        <f t="shared" si="42"/>
        <v>0</v>
      </c>
      <c r="M102" s="31">
        <f t="shared" si="42"/>
        <v>0</v>
      </c>
      <c r="N102" s="31">
        <f t="shared" si="42"/>
        <v>0</v>
      </c>
      <c r="O102" s="31">
        <f t="shared" si="42"/>
        <v>0</v>
      </c>
      <c r="P102" s="31">
        <f t="shared" si="42"/>
        <v>0</v>
      </c>
      <c r="R102" s="20"/>
      <c r="S102" s="37"/>
    </row>
    <row r="103" spans="3:20" x14ac:dyDescent="0.3">
      <c r="R103" s="20"/>
      <c r="S103" s="37"/>
    </row>
    <row r="104" spans="3:20" s="21" customFormat="1" x14ac:dyDescent="0.3">
      <c r="C104" s="21" t="s">
        <v>15</v>
      </c>
      <c r="D104" s="21" t="s">
        <v>17</v>
      </c>
      <c r="G104" s="21" t="s">
        <v>0</v>
      </c>
      <c r="H104" s="21" t="s">
        <v>1</v>
      </c>
      <c r="I104" s="21" t="s">
        <v>2</v>
      </c>
      <c r="J104" s="21" t="s">
        <v>4</v>
      </c>
      <c r="K104" s="21" t="s">
        <v>5</v>
      </c>
      <c r="L104" s="21" t="s">
        <v>43</v>
      </c>
      <c r="M104" s="21" t="s">
        <v>44</v>
      </c>
      <c r="N104" s="21" t="s">
        <v>45</v>
      </c>
      <c r="O104" s="21" t="s">
        <v>46</v>
      </c>
      <c r="P104" s="21" t="s">
        <v>47</v>
      </c>
    </row>
    <row r="105" spans="3:20" x14ac:dyDescent="0.3">
      <c r="C105" s="20" t="s">
        <v>6</v>
      </c>
      <c r="G105" s="20" t="e">
        <f>IF(G5="","Fejl",IF($H$2&lt;$K$2,($K$2-(($K$2-$H$2)/$F$23)*(G5-$T$6)/$T$6),($H$2-(($H$2-$K$2)/$F$23)*(G5-$T$6)/$T$6)))</f>
        <v>#DIV/0!</v>
      </c>
      <c r="H105" s="20" t="e">
        <f t="shared" ref="H105:P105" si="43">IF(H5="","Fejl",IF($H$2&lt;$K$2,($K$2-(($K$2-$H$2)/$F$23)*(H5-$T$6)/$T$6),($H$2-(($H$2-$K$2)/$F$23)*(H5-$T$6)/$T$6)))</f>
        <v>#DIV/0!</v>
      </c>
      <c r="I105" s="20" t="e">
        <f t="shared" si="43"/>
        <v>#DIV/0!</v>
      </c>
      <c r="J105" s="20" t="e">
        <f t="shared" si="43"/>
        <v>#DIV/0!</v>
      </c>
      <c r="K105" s="20" t="e">
        <f t="shared" si="43"/>
        <v>#DIV/0!</v>
      </c>
      <c r="L105" s="20" t="str">
        <f t="shared" si="43"/>
        <v>Fejl</v>
      </c>
      <c r="M105" s="20" t="str">
        <f t="shared" si="43"/>
        <v>Fejl</v>
      </c>
      <c r="N105" s="20" t="str">
        <f t="shared" si="43"/>
        <v>Fejl</v>
      </c>
      <c r="O105" s="20" t="str">
        <f t="shared" si="43"/>
        <v>Fejl</v>
      </c>
      <c r="P105" s="20" t="str">
        <f t="shared" si="43"/>
        <v>Fejl</v>
      </c>
      <c r="R105" s="20"/>
    </row>
    <row r="106" spans="3:20" x14ac:dyDescent="0.3">
      <c r="C106" s="20" t="str">
        <f>C6</f>
        <v>Underkriterie 1</v>
      </c>
      <c r="G106" s="20">
        <f>IF(G6="","Fejl",IF($H$2&gt;$K$2,G29,G6))</f>
        <v>1</v>
      </c>
      <c r="H106" s="20">
        <f t="shared" ref="H106:P106" si="44">IF(H6="","Fejl",IF($H$2&gt;$K$2,H29,H6))</f>
        <v>3</v>
      </c>
      <c r="I106" s="20">
        <f t="shared" si="44"/>
        <v>4</v>
      </c>
      <c r="J106" s="20">
        <f t="shared" si="44"/>
        <v>7</v>
      </c>
      <c r="K106" s="20">
        <f t="shared" si="44"/>
        <v>8</v>
      </c>
      <c r="L106" s="20" t="str">
        <f t="shared" si="44"/>
        <v>Fejl</v>
      </c>
      <c r="M106" s="20" t="str">
        <f t="shared" si="44"/>
        <v>Fejl</v>
      </c>
      <c r="N106" s="20" t="str">
        <f t="shared" si="44"/>
        <v>Fejl</v>
      </c>
      <c r="O106" s="20" t="str">
        <f t="shared" si="44"/>
        <v>Fejl</v>
      </c>
      <c r="P106" s="20" t="str">
        <f t="shared" si="44"/>
        <v>Fejl</v>
      </c>
      <c r="R106" s="20"/>
    </row>
    <row r="107" spans="3:20" x14ac:dyDescent="0.3">
      <c r="C107" s="20" t="str">
        <f t="shared" ref="C107:C117" si="45">C7</f>
        <v>Underkriterie 2</v>
      </c>
      <c r="G107" s="20" t="str">
        <f t="shared" ref="G107:P117" si="46">IF(G7="","Fejl",IF($H$2&gt;$K$2,G30,G7))</f>
        <v>Fejl</v>
      </c>
      <c r="H107" s="20" t="str">
        <f t="shared" si="46"/>
        <v>Fejl</v>
      </c>
      <c r="I107" s="20" t="str">
        <f t="shared" si="46"/>
        <v>Fejl</v>
      </c>
      <c r="J107" s="20" t="str">
        <f t="shared" si="46"/>
        <v>Fejl</v>
      </c>
      <c r="K107" s="20" t="str">
        <f t="shared" si="46"/>
        <v>Fejl</v>
      </c>
      <c r="L107" s="20" t="str">
        <f t="shared" si="46"/>
        <v>Fejl</v>
      </c>
      <c r="M107" s="20" t="str">
        <f t="shared" si="46"/>
        <v>Fejl</v>
      </c>
      <c r="N107" s="20" t="str">
        <f t="shared" si="46"/>
        <v>Fejl</v>
      </c>
      <c r="O107" s="20" t="str">
        <f t="shared" si="46"/>
        <v>Fejl</v>
      </c>
      <c r="P107" s="20" t="str">
        <f t="shared" si="46"/>
        <v>Fejl</v>
      </c>
      <c r="R107" s="20"/>
    </row>
    <row r="108" spans="3:20" x14ac:dyDescent="0.3">
      <c r="C108" s="20" t="str">
        <f t="shared" si="45"/>
        <v>Underkriterie 3</v>
      </c>
      <c r="G108" s="20" t="str">
        <f t="shared" si="46"/>
        <v>Fejl</v>
      </c>
      <c r="H108" s="20" t="str">
        <f t="shared" si="46"/>
        <v>Fejl</v>
      </c>
      <c r="I108" s="20" t="str">
        <f t="shared" si="46"/>
        <v>Fejl</v>
      </c>
      <c r="J108" s="20" t="str">
        <f t="shared" si="46"/>
        <v>Fejl</v>
      </c>
      <c r="K108" s="20" t="str">
        <f t="shared" si="46"/>
        <v>Fejl</v>
      </c>
      <c r="L108" s="20" t="str">
        <f t="shared" si="46"/>
        <v>Fejl</v>
      </c>
      <c r="M108" s="20" t="str">
        <f t="shared" si="46"/>
        <v>Fejl</v>
      </c>
      <c r="N108" s="20" t="str">
        <f t="shared" si="46"/>
        <v>Fejl</v>
      </c>
      <c r="O108" s="20" t="str">
        <f t="shared" si="46"/>
        <v>Fejl</v>
      </c>
      <c r="P108" s="20" t="str">
        <f t="shared" si="46"/>
        <v>Fejl</v>
      </c>
      <c r="R108" s="20"/>
    </row>
    <row r="109" spans="3:20" x14ac:dyDescent="0.3">
      <c r="C109" s="20" t="str">
        <f t="shared" si="45"/>
        <v>Underkriterie 4</v>
      </c>
      <c r="G109" s="20" t="str">
        <f t="shared" si="46"/>
        <v>Fejl</v>
      </c>
      <c r="H109" s="20" t="str">
        <f t="shared" si="46"/>
        <v>Fejl</v>
      </c>
      <c r="I109" s="20" t="str">
        <f t="shared" si="46"/>
        <v>Fejl</v>
      </c>
      <c r="J109" s="20" t="str">
        <f t="shared" si="46"/>
        <v>Fejl</v>
      </c>
      <c r="K109" s="20" t="str">
        <f t="shared" si="46"/>
        <v>Fejl</v>
      </c>
      <c r="L109" s="20" t="str">
        <f t="shared" si="46"/>
        <v>Fejl</v>
      </c>
      <c r="M109" s="20" t="str">
        <f t="shared" si="46"/>
        <v>Fejl</v>
      </c>
      <c r="N109" s="20" t="str">
        <f t="shared" si="46"/>
        <v>Fejl</v>
      </c>
      <c r="O109" s="20" t="str">
        <f t="shared" si="46"/>
        <v>Fejl</v>
      </c>
      <c r="P109" s="20" t="str">
        <f t="shared" si="46"/>
        <v>Fejl</v>
      </c>
      <c r="R109" s="20"/>
    </row>
    <row r="110" spans="3:20" x14ac:dyDescent="0.3">
      <c r="C110" s="20" t="str">
        <f t="shared" si="45"/>
        <v>Underkriterie 5</v>
      </c>
      <c r="G110" s="20" t="str">
        <f t="shared" si="46"/>
        <v>Fejl</v>
      </c>
      <c r="H110" s="20" t="str">
        <f t="shared" si="46"/>
        <v>Fejl</v>
      </c>
      <c r="I110" s="20" t="str">
        <f t="shared" si="46"/>
        <v>Fejl</v>
      </c>
      <c r="J110" s="20" t="str">
        <f t="shared" si="46"/>
        <v>Fejl</v>
      </c>
      <c r="K110" s="20" t="str">
        <f t="shared" si="46"/>
        <v>Fejl</v>
      </c>
      <c r="L110" s="20" t="str">
        <f t="shared" si="46"/>
        <v>Fejl</v>
      </c>
      <c r="M110" s="20" t="str">
        <f t="shared" si="46"/>
        <v>Fejl</v>
      </c>
      <c r="N110" s="20" t="str">
        <f t="shared" si="46"/>
        <v>Fejl</v>
      </c>
      <c r="O110" s="20" t="str">
        <f t="shared" si="46"/>
        <v>Fejl</v>
      </c>
      <c r="P110" s="20" t="str">
        <f t="shared" si="46"/>
        <v>Fejl</v>
      </c>
      <c r="R110" s="20"/>
    </row>
    <row r="111" spans="3:20" x14ac:dyDescent="0.3">
      <c r="C111" s="20" t="str">
        <f t="shared" si="45"/>
        <v>Underkriterie 6</v>
      </c>
      <c r="G111" s="20" t="str">
        <f t="shared" si="46"/>
        <v>Fejl</v>
      </c>
      <c r="H111" s="20" t="str">
        <f t="shared" si="46"/>
        <v>Fejl</v>
      </c>
      <c r="I111" s="20" t="str">
        <f t="shared" si="46"/>
        <v>Fejl</v>
      </c>
      <c r="J111" s="20" t="str">
        <f t="shared" si="46"/>
        <v>Fejl</v>
      </c>
      <c r="K111" s="20" t="str">
        <f t="shared" si="46"/>
        <v>Fejl</v>
      </c>
      <c r="L111" s="20" t="str">
        <f t="shared" si="46"/>
        <v>Fejl</v>
      </c>
      <c r="M111" s="20" t="str">
        <f t="shared" si="46"/>
        <v>Fejl</v>
      </c>
      <c r="N111" s="20" t="str">
        <f t="shared" si="46"/>
        <v>Fejl</v>
      </c>
      <c r="O111" s="20" t="str">
        <f t="shared" si="46"/>
        <v>Fejl</v>
      </c>
      <c r="P111" s="20" t="str">
        <f t="shared" si="46"/>
        <v>Fejl</v>
      </c>
      <c r="R111" s="20"/>
    </row>
    <row r="112" spans="3:20" x14ac:dyDescent="0.3">
      <c r="C112" s="20" t="str">
        <f t="shared" si="45"/>
        <v>Underkriterie 7</v>
      </c>
      <c r="G112" s="20" t="str">
        <f t="shared" si="46"/>
        <v>Fejl</v>
      </c>
      <c r="H112" s="20" t="str">
        <f t="shared" si="46"/>
        <v>Fejl</v>
      </c>
      <c r="I112" s="20" t="str">
        <f t="shared" si="46"/>
        <v>Fejl</v>
      </c>
      <c r="J112" s="20" t="str">
        <f t="shared" si="46"/>
        <v>Fejl</v>
      </c>
      <c r="K112" s="20" t="str">
        <f t="shared" si="46"/>
        <v>Fejl</v>
      </c>
      <c r="L112" s="20" t="str">
        <f t="shared" si="46"/>
        <v>Fejl</v>
      </c>
      <c r="M112" s="20" t="str">
        <f t="shared" si="46"/>
        <v>Fejl</v>
      </c>
      <c r="N112" s="20" t="str">
        <f t="shared" si="46"/>
        <v>Fejl</v>
      </c>
      <c r="O112" s="20" t="str">
        <f t="shared" si="46"/>
        <v>Fejl</v>
      </c>
      <c r="P112" s="20" t="str">
        <f t="shared" si="46"/>
        <v>Fejl</v>
      </c>
      <c r="R112" s="20"/>
    </row>
    <row r="113" spans="3:18" x14ac:dyDescent="0.3">
      <c r="C113" s="20" t="str">
        <f t="shared" si="45"/>
        <v>Underkriterie 8</v>
      </c>
      <c r="G113" s="20" t="str">
        <f t="shared" si="46"/>
        <v>Fejl</v>
      </c>
      <c r="H113" s="20" t="str">
        <f t="shared" si="46"/>
        <v>Fejl</v>
      </c>
      <c r="I113" s="20" t="str">
        <f t="shared" si="46"/>
        <v>Fejl</v>
      </c>
      <c r="J113" s="20" t="str">
        <f t="shared" si="46"/>
        <v>Fejl</v>
      </c>
      <c r="K113" s="20" t="str">
        <f t="shared" si="46"/>
        <v>Fejl</v>
      </c>
      <c r="L113" s="20" t="str">
        <f t="shared" si="46"/>
        <v>Fejl</v>
      </c>
      <c r="M113" s="20" t="str">
        <f t="shared" si="46"/>
        <v>Fejl</v>
      </c>
      <c r="N113" s="20" t="str">
        <f t="shared" si="46"/>
        <v>Fejl</v>
      </c>
      <c r="O113" s="20" t="str">
        <f t="shared" si="46"/>
        <v>Fejl</v>
      </c>
      <c r="P113" s="20" t="str">
        <f t="shared" si="46"/>
        <v>Fejl</v>
      </c>
      <c r="R113" s="20"/>
    </row>
    <row r="114" spans="3:18" x14ac:dyDescent="0.3">
      <c r="C114" s="20" t="str">
        <f t="shared" si="45"/>
        <v>Underkriterie 9</v>
      </c>
      <c r="G114" s="20" t="str">
        <f t="shared" si="46"/>
        <v>Fejl</v>
      </c>
      <c r="H114" s="20" t="str">
        <f t="shared" si="46"/>
        <v>Fejl</v>
      </c>
      <c r="I114" s="20" t="str">
        <f t="shared" si="46"/>
        <v>Fejl</v>
      </c>
      <c r="J114" s="20" t="str">
        <f t="shared" si="46"/>
        <v>Fejl</v>
      </c>
      <c r="K114" s="20" t="str">
        <f t="shared" si="46"/>
        <v>Fejl</v>
      </c>
      <c r="L114" s="20" t="str">
        <f t="shared" si="46"/>
        <v>Fejl</v>
      </c>
      <c r="M114" s="20" t="str">
        <f t="shared" si="46"/>
        <v>Fejl</v>
      </c>
      <c r="N114" s="20" t="str">
        <f t="shared" si="46"/>
        <v>Fejl</v>
      </c>
      <c r="O114" s="20" t="str">
        <f t="shared" si="46"/>
        <v>Fejl</v>
      </c>
      <c r="P114" s="20" t="str">
        <f t="shared" si="46"/>
        <v>Fejl</v>
      </c>
      <c r="R114" s="20"/>
    </row>
    <row r="115" spans="3:18" x14ac:dyDescent="0.3">
      <c r="C115" s="20" t="str">
        <f t="shared" si="45"/>
        <v>Underkriterie 10</v>
      </c>
      <c r="G115" s="20" t="str">
        <f t="shared" si="46"/>
        <v>Fejl</v>
      </c>
      <c r="H115" s="20" t="str">
        <f t="shared" si="46"/>
        <v>Fejl</v>
      </c>
      <c r="I115" s="20" t="str">
        <f t="shared" si="46"/>
        <v>Fejl</v>
      </c>
      <c r="J115" s="20" t="str">
        <f t="shared" si="46"/>
        <v>Fejl</v>
      </c>
      <c r="K115" s="20" t="str">
        <f t="shared" si="46"/>
        <v>Fejl</v>
      </c>
      <c r="L115" s="20" t="str">
        <f t="shared" si="46"/>
        <v>Fejl</v>
      </c>
      <c r="M115" s="20" t="str">
        <f t="shared" si="46"/>
        <v>Fejl</v>
      </c>
      <c r="N115" s="20" t="str">
        <f t="shared" si="46"/>
        <v>Fejl</v>
      </c>
      <c r="O115" s="20" t="str">
        <f t="shared" si="46"/>
        <v>Fejl</v>
      </c>
      <c r="P115" s="20" t="str">
        <f t="shared" si="46"/>
        <v>Fejl</v>
      </c>
      <c r="R115" s="20"/>
    </row>
    <row r="116" spans="3:18" x14ac:dyDescent="0.3">
      <c r="C116" s="20" t="str">
        <f t="shared" si="45"/>
        <v>Underkriterie 11</v>
      </c>
      <c r="G116" s="20" t="str">
        <f t="shared" si="46"/>
        <v>Fejl</v>
      </c>
      <c r="H116" s="20" t="str">
        <f t="shared" si="46"/>
        <v>Fejl</v>
      </c>
      <c r="I116" s="20" t="str">
        <f t="shared" si="46"/>
        <v>Fejl</v>
      </c>
      <c r="J116" s="20" t="str">
        <f t="shared" si="46"/>
        <v>Fejl</v>
      </c>
      <c r="K116" s="20" t="str">
        <f t="shared" si="46"/>
        <v>Fejl</v>
      </c>
      <c r="L116" s="20" t="str">
        <f t="shared" si="46"/>
        <v>Fejl</v>
      </c>
      <c r="M116" s="20" t="str">
        <f t="shared" si="46"/>
        <v>Fejl</v>
      </c>
      <c r="N116" s="20" t="str">
        <f t="shared" si="46"/>
        <v>Fejl</v>
      </c>
      <c r="O116" s="20" t="str">
        <f t="shared" si="46"/>
        <v>Fejl</v>
      </c>
      <c r="P116" s="20" t="str">
        <f t="shared" si="46"/>
        <v>Fejl</v>
      </c>
      <c r="R116" s="20"/>
    </row>
    <row r="117" spans="3:18" x14ac:dyDescent="0.3">
      <c r="C117" s="20" t="str">
        <f t="shared" si="45"/>
        <v>Underkriterie 12</v>
      </c>
      <c r="G117" s="20" t="str">
        <f t="shared" si="46"/>
        <v>Fejl</v>
      </c>
      <c r="H117" s="20" t="str">
        <f t="shared" si="46"/>
        <v>Fejl</v>
      </c>
      <c r="I117" s="20" t="str">
        <f t="shared" si="46"/>
        <v>Fejl</v>
      </c>
      <c r="J117" s="20" t="str">
        <f t="shared" si="46"/>
        <v>Fejl</v>
      </c>
      <c r="K117" s="20" t="str">
        <f t="shared" si="46"/>
        <v>Fejl</v>
      </c>
      <c r="L117" s="20" t="str">
        <f t="shared" si="46"/>
        <v>Fejl</v>
      </c>
      <c r="M117" s="20" t="str">
        <f t="shared" si="46"/>
        <v>Fejl</v>
      </c>
      <c r="N117" s="20" t="str">
        <f t="shared" si="46"/>
        <v>Fejl</v>
      </c>
      <c r="O117" s="20" t="str">
        <f t="shared" si="46"/>
        <v>Fejl</v>
      </c>
      <c r="P117" s="20" t="str">
        <f t="shared" si="46"/>
        <v>Fejl</v>
      </c>
      <c r="R117" s="20"/>
    </row>
    <row r="118" spans="3:18" x14ac:dyDescent="0.3">
      <c r="C118" s="20" t="s">
        <v>7</v>
      </c>
      <c r="G118" s="20" t="e">
        <f>IF(G105="Fejl","Fejl",G105*$E$5)</f>
        <v>#DIV/0!</v>
      </c>
      <c r="H118" s="20" t="e">
        <f>IF(H105="Fejl","Fejl",H105*$E$5)</f>
        <v>#DIV/0!</v>
      </c>
      <c r="I118" s="20" t="e">
        <f t="shared" ref="I118:P118" si="47">IF(I105="Fejl","Fejl",I105*$E$5)</f>
        <v>#DIV/0!</v>
      </c>
      <c r="J118" s="20" t="e">
        <f t="shared" si="47"/>
        <v>#DIV/0!</v>
      </c>
      <c r="K118" s="20" t="e">
        <f t="shared" si="47"/>
        <v>#DIV/0!</v>
      </c>
      <c r="L118" s="20" t="str">
        <f t="shared" si="47"/>
        <v>Fejl</v>
      </c>
      <c r="M118" s="20" t="str">
        <f t="shared" si="47"/>
        <v>Fejl</v>
      </c>
      <c r="N118" s="20" t="str">
        <f t="shared" si="47"/>
        <v>Fejl</v>
      </c>
      <c r="O118" s="20" t="str">
        <f t="shared" si="47"/>
        <v>Fejl</v>
      </c>
      <c r="P118" s="20" t="str">
        <f t="shared" si="47"/>
        <v>Fejl</v>
      </c>
      <c r="R118" s="20"/>
    </row>
    <row r="119" spans="3:18" x14ac:dyDescent="0.3">
      <c r="C119" s="20" t="str">
        <f>C6</f>
        <v>Underkriterie 1</v>
      </c>
      <c r="G119" s="20">
        <f>IF(G106="Fejl","Fejl",G106*$E6)</f>
        <v>0.45</v>
      </c>
      <c r="H119" s="20">
        <f t="shared" ref="H119:P123" si="48">IF(H106="Fejl","Fejl",H106*$E6)</f>
        <v>1.35</v>
      </c>
      <c r="I119" s="20">
        <f t="shared" si="48"/>
        <v>1.8</v>
      </c>
      <c r="J119" s="20">
        <f t="shared" si="48"/>
        <v>3.15</v>
      </c>
      <c r="K119" s="20">
        <f t="shared" si="48"/>
        <v>3.6</v>
      </c>
      <c r="L119" s="20" t="str">
        <f t="shared" si="48"/>
        <v>Fejl</v>
      </c>
      <c r="M119" s="20" t="str">
        <f t="shared" si="48"/>
        <v>Fejl</v>
      </c>
      <c r="N119" s="20" t="str">
        <f t="shared" si="48"/>
        <v>Fejl</v>
      </c>
      <c r="O119" s="20" t="str">
        <f t="shared" si="48"/>
        <v>Fejl</v>
      </c>
      <c r="P119" s="20" t="str">
        <f t="shared" si="48"/>
        <v>Fejl</v>
      </c>
      <c r="R119" s="20"/>
    </row>
    <row r="120" spans="3:18" x14ac:dyDescent="0.3">
      <c r="C120" s="20" t="str">
        <f t="shared" ref="C120:C130" si="49">C7</f>
        <v>Underkriterie 2</v>
      </c>
      <c r="G120" s="20" t="str">
        <f t="shared" ref="G120:P130" si="50">IF(G107="Fejl","Fejl",G107*$E7)</f>
        <v>Fejl</v>
      </c>
      <c r="H120" s="20" t="str">
        <f t="shared" si="48"/>
        <v>Fejl</v>
      </c>
      <c r="I120" s="20" t="str">
        <f t="shared" si="48"/>
        <v>Fejl</v>
      </c>
      <c r="J120" s="20" t="str">
        <f t="shared" si="48"/>
        <v>Fejl</v>
      </c>
      <c r="K120" s="20" t="str">
        <f t="shared" si="48"/>
        <v>Fejl</v>
      </c>
      <c r="L120" s="20" t="str">
        <f t="shared" si="48"/>
        <v>Fejl</v>
      </c>
      <c r="M120" s="20" t="str">
        <f t="shared" si="48"/>
        <v>Fejl</v>
      </c>
      <c r="N120" s="20" t="str">
        <f t="shared" si="48"/>
        <v>Fejl</v>
      </c>
      <c r="O120" s="20" t="str">
        <f t="shared" si="48"/>
        <v>Fejl</v>
      </c>
      <c r="P120" s="20" t="str">
        <f t="shared" si="48"/>
        <v>Fejl</v>
      </c>
      <c r="R120" s="20"/>
    </row>
    <row r="121" spans="3:18" x14ac:dyDescent="0.3">
      <c r="C121" s="20" t="str">
        <f t="shared" si="49"/>
        <v>Underkriterie 3</v>
      </c>
      <c r="G121" s="20" t="str">
        <f t="shared" si="50"/>
        <v>Fejl</v>
      </c>
      <c r="H121" s="20" t="str">
        <f t="shared" si="48"/>
        <v>Fejl</v>
      </c>
      <c r="I121" s="20" t="str">
        <f t="shared" si="48"/>
        <v>Fejl</v>
      </c>
      <c r="J121" s="20" t="str">
        <f t="shared" si="48"/>
        <v>Fejl</v>
      </c>
      <c r="K121" s="20" t="str">
        <f t="shared" si="48"/>
        <v>Fejl</v>
      </c>
      <c r="L121" s="20" t="str">
        <f t="shared" si="48"/>
        <v>Fejl</v>
      </c>
      <c r="M121" s="20" t="str">
        <f t="shared" si="48"/>
        <v>Fejl</v>
      </c>
      <c r="N121" s="20" t="str">
        <f t="shared" si="48"/>
        <v>Fejl</v>
      </c>
      <c r="O121" s="20" t="str">
        <f t="shared" si="48"/>
        <v>Fejl</v>
      </c>
      <c r="P121" s="20" t="str">
        <f t="shared" si="48"/>
        <v>Fejl</v>
      </c>
      <c r="R121" s="20"/>
    </row>
    <row r="122" spans="3:18" x14ac:dyDescent="0.3">
      <c r="C122" s="20" t="str">
        <f t="shared" si="49"/>
        <v>Underkriterie 4</v>
      </c>
      <c r="G122" s="20" t="str">
        <f t="shared" si="50"/>
        <v>Fejl</v>
      </c>
      <c r="H122" s="20" t="str">
        <f t="shared" si="48"/>
        <v>Fejl</v>
      </c>
      <c r="I122" s="20" t="str">
        <f t="shared" si="48"/>
        <v>Fejl</v>
      </c>
      <c r="J122" s="20" t="str">
        <f t="shared" si="48"/>
        <v>Fejl</v>
      </c>
      <c r="K122" s="20" t="str">
        <f t="shared" si="48"/>
        <v>Fejl</v>
      </c>
      <c r="L122" s="20" t="str">
        <f t="shared" si="48"/>
        <v>Fejl</v>
      </c>
      <c r="M122" s="20" t="str">
        <f t="shared" si="48"/>
        <v>Fejl</v>
      </c>
      <c r="N122" s="20" t="str">
        <f t="shared" si="48"/>
        <v>Fejl</v>
      </c>
      <c r="O122" s="20" t="str">
        <f t="shared" si="48"/>
        <v>Fejl</v>
      </c>
      <c r="P122" s="20" t="str">
        <f t="shared" si="48"/>
        <v>Fejl</v>
      </c>
      <c r="R122" s="20"/>
    </row>
    <row r="123" spans="3:18" x14ac:dyDescent="0.3">
      <c r="C123" s="20" t="str">
        <f t="shared" si="49"/>
        <v>Underkriterie 5</v>
      </c>
      <c r="G123" s="20" t="str">
        <f t="shared" si="50"/>
        <v>Fejl</v>
      </c>
      <c r="H123" s="20" t="str">
        <f t="shared" si="48"/>
        <v>Fejl</v>
      </c>
      <c r="I123" s="20" t="str">
        <f t="shared" si="48"/>
        <v>Fejl</v>
      </c>
      <c r="J123" s="20" t="str">
        <f t="shared" si="48"/>
        <v>Fejl</v>
      </c>
      <c r="K123" s="20" t="str">
        <f t="shared" si="48"/>
        <v>Fejl</v>
      </c>
      <c r="L123" s="20" t="str">
        <f t="shared" si="48"/>
        <v>Fejl</v>
      </c>
      <c r="M123" s="20" t="str">
        <f t="shared" si="48"/>
        <v>Fejl</v>
      </c>
      <c r="N123" s="20" t="str">
        <f t="shared" si="48"/>
        <v>Fejl</v>
      </c>
      <c r="O123" s="20" t="str">
        <f t="shared" si="48"/>
        <v>Fejl</v>
      </c>
      <c r="P123" s="20" t="str">
        <f t="shared" si="48"/>
        <v>Fejl</v>
      </c>
      <c r="R123" s="20"/>
    </row>
    <row r="124" spans="3:18" x14ac:dyDescent="0.3">
      <c r="C124" s="20" t="str">
        <f t="shared" si="49"/>
        <v>Underkriterie 6</v>
      </c>
      <c r="G124" s="20" t="str">
        <f t="shared" si="50"/>
        <v>Fejl</v>
      </c>
      <c r="H124" s="20" t="str">
        <f t="shared" si="50"/>
        <v>Fejl</v>
      </c>
      <c r="I124" s="20" t="str">
        <f t="shared" si="50"/>
        <v>Fejl</v>
      </c>
      <c r="J124" s="20" t="str">
        <f t="shared" si="50"/>
        <v>Fejl</v>
      </c>
      <c r="K124" s="20" t="str">
        <f t="shared" si="50"/>
        <v>Fejl</v>
      </c>
      <c r="L124" s="20" t="str">
        <f t="shared" si="50"/>
        <v>Fejl</v>
      </c>
      <c r="M124" s="20" t="str">
        <f t="shared" si="50"/>
        <v>Fejl</v>
      </c>
      <c r="N124" s="20" t="str">
        <f t="shared" si="50"/>
        <v>Fejl</v>
      </c>
      <c r="O124" s="20" t="str">
        <f t="shared" si="50"/>
        <v>Fejl</v>
      </c>
      <c r="P124" s="20" t="str">
        <f t="shared" si="50"/>
        <v>Fejl</v>
      </c>
      <c r="R124" s="20"/>
    </row>
    <row r="125" spans="3:18" x14ac:dyDescent="0.3">
      <c r="C125" s="20" t="str">
        <f t="shared" si="49"/>
        <v>Underkriterie 7</v>
      </c>
      <c r="G125" s="20" t="str">
        <f t="shared" si="50"/>
        <v>Fejl</v>
      </c>
      <c r="H125" s="20" t="str">
        <f t="shared" si="50"/>
        <v>Fejl</v>
      </c>
      <c r="I125" s="20" t="str">
        <f t="shared" si="50"/>
        <v>Fejl</v>
      </c>
      <c r="J125" s="20" t="str">
        <f t="shared" si="50"/>
        <v>Fejl</v>
      </c>
      <c r="K125" s="20" t="str">
        <f t="shared" si="50"/>
        <v>Fejl</v>
      </c>
      <c r="L125" s="20" t="str">
        <f t="shared" si="50"/>
        <v>Fejl</v>
      </c>
      <c r="M125" s="20" t="str">
        <f t="shared" si="50"/>
        <v>Fejl</v>
      </c>
      <c r="N125" s="20" t="str">
        <f t="shared" si="50"/>
        <v>Fejl</v>
      </c>
      <c r="O125" s="20" t="str">
        <f t="shared" si="50"/>
        <v>Fejl</v>
      </c>
      <c r="P125" s="20" t="str">
        <f t="shared" si="50"/>
        <v>Fejl</v>
      </c>
      <c r="R125" s="20"/>
    </row>
    <row r="126" spans="3:18" x14ac:dyDescent="0.3">
      <c r="C126" s="20" t="str">
        <f t="shared" si="49"/>
        <v>Underkriterie 8</v>
      </c>
      <c r="G126" s="20" t="str">
        <f t="shared" si="50"/>
        <v>Fejl</v>
      </c>
      <c r="H126" s="20" t="str">
        <f t="shared" si="50"/>
        <v>Fejl</v>
      </c>
      <c r="I126" s="20" t="str">
        <f t="shared" si="50"/>
        <v>Fejl</v>
      </c>
      <c r="J126" s="20" t="str">
        <f t="shared" si="50"/>
        <v>Fejl</v>
      </c>
      <c r="K126" s="20" t="str">
        <f t="shared" si="50"/>
        <v>Fejl</v>
      </c>
      <c r="L126" s="20" t="str">
        <f t="shared" si="50"/>
        <v>Fejl</v>
      </c>
      <c r="M126" s="20" t="str">
        <f t="shared" si="50"/>
        <v>Fejl</v>
      </c>
      <c r="N126" s="20" t="str">
        <f t="shared" si="50"/>
        <v>Fejl</v>
      </c>
      <c r="O126" s="20" t="str">
        <f t="shared" si="50"/>
        <v>Fejl</v>
      </c>
      <c r="P126" s="20" t="str">
        <f t="shared" si="50"/>
        <v>Fejl</v>
      </c>
      <c r="R126" s="20"/>
    </row>
    <row r="127" spans="3:18" x14ac:dyDescent="0.3">
      <c r="C127" s="20" t="str">
        <f t="shared" si="49"/>
        <v>Underkriterie 9</v>
      </c>
      <c r="G127" s="20" t="str">
        <f t="shared" si="50"/>
        <v>Fejl</v>
      </c>
      <c r="H127" s="20" t="str">
        <f t="shared" si="50"/>
        <v>Fejl</v>
      </c>
      <c r="I127" s="20" t="str">
        <f t="shared" si="50"/>
        <v>Fejl</v>
      </c>
      <c r="J127" s="20" t="str">
        <f t="shared" si="50"/>
        <v>Fejl</v>
      </c>
      <c r="K127" s="20" t="str">
        <f t="shared" si="50"/>
        <v>Fejl</v>
      </c>
      <c r="L127" s="20" t="str">
        <f t="shared" si="50"/>
        <v>Fejl</v>
      </c>
      <c r="M127" s="20" t="str">
        <f t="shared" si="50"/>
        <v>Fejl</v>
      </c>
      <c r="N127" s="20" t="str">
        <f t="shared" si="50"/>
        <v>Fejl</v>
      </c>
      <c r="O127" s="20" t="str">
        <f t="shared" si="50"/>
        <v>Fejl</v>
      </c>
      <c r="P127" s="20" t="str">
        <f t="shared" si="50"/>
        <v>Fejl</v>
      </c>
      <c r="R127" s="20"/>
    </row>
    <row r="128" spans="3:18" x14ac:dyDescent="0.3">
      <c r="C128" s="20" t="str">
        <f t="shared" si="49"/>
        <v>Underkriterie 10</v>
      </c>
      <c r="G128" s="20" t="str">
        <f t="shared" si="50"/>
        <v>Fejl</v>
      </c>
      <c r="H128" s="20" t="str">
        <f t="shared" si="50"/>
        <v>Fejl</v>
      </c>
      <c r="I128" s="20" t="str">
        <f t="shared" si="50"/>
        <v>Fejl</v>
      </c>
      <c r="J128" s="20" t="str">
        <f t="shared" si="50"/>
        <v>Fejl</v>
      </c>
      <c r="K128" s="20" t="str">
        <f t="shared" si="50"/>
        <v>Fejl</v>
      </c>
      <c r="L128" s="20" t="str">
        <f t="shared" si="50"/>
        <v>Fejl</v>
      </c>
      <c r="M128" s="20" t="str">
        <f t="shared" si="50"/>
        <v>Fejl</v>
      </c>
      <c r="N128" s="20" t="str">
        <f t="shared" si="50"/>
        <v>Fejl</v>
      </c>
      <c r="O128" s="20" t="str">
        <f t="shared" si="50"/>
        <v>Fejl</v>
      </c>
      <c r="P128" s="20" t="str">
        <f t="shared" si="50"/>
        <v>Fejl</v>
      </c>
      <c r="R128" s="20"/>
    </row>
    <row r="129" spans="3:18" x14ac:dyDescent="0.3">
      <c r="C129" s="20" t="str">
        <f t="shared" si="49"/>
        <v>Underkriterie 11</v>
      </c>
      <c r="G129" s="20" t="str">
        <f t="shared" si="50"/>
        <v>Fejl</v>
      </c>
      <c r="H129" s="20" t="str">
        <f t="shared" si="50"/>
        <v>Fejl</v>
      </c>
      <c r="I129" s="20" t="str">
        <f t="shared" si="50"/>
        <v>Fejl</v>
      </c>
      <c r="J129" s="20" t="str">
        <f t="shared" si="50"/>
        <v>Fejl</v>
      </c>
      <c r="K129" s="20" t="str">
        <f t="shared" si="50"/>
        <v>Fejl</v>
      </c>
      <c r="L129" s="20" t="str">
        <f t="shared" si="50"/>
        <v>Fejl</v>
      </c>
      <c r="M129" s="20" t="str">
        <f t="shared" si="50"/>
        <v>Fejl</v>
      </c>
      <c r="N129" s="20" t="str">
        <f t="shared" si="50"/>
        <v>Fejl</v>
      </c>
      <c r="O129" s="20" t="str">
        <f t="shared" si="50"/>
        <v>Fejl</v>
      </c>
      <c r="P129" s="20" t="str">
        <f t="shared" si="50"/>
        <v>Fejl</v>
      </c>
      <c r="R129" s="20"/>
    </row>
    <row r="130" spans="3:18" x14ac:dyDescent="0.3">
      <c r="C130" s="20" t="str">
        <f t="shared" si="49"/>
        <v>Underkriterie 12</v>
      </c>
      <c r="G130" s="20" t="str">
        <f>IF(G117="Fejl","Fejl",G117*$E17)</f>
        <v>Fejl</v>
      </c>
      <c r="H130" s="20" t="str">
        <f t="shared" si="50"/>
        <v>Fejl</v>
      </c>
      <c r="I130" s="20" t="str">
        <f t="shared" si="50"/>
        <v>Fejl</v>
      </c>
      <c r="J130" s="20" t="str">
        <f t="shared" si="50"/>
        <v>Fejl</v>
      </c>
      <c r="K130" s="20" t="str">
        <f t="shared" si="50"/>
        <v>Fejl</v>
      </c>
      <c r="L130" s="20" t="str">
        <f t="shared" si="50"/>
        <v>Fejl</v>
      </c>
      <c r="M130" s="20" t="str">
        <f t="shared" si="50"/>
        <v>Fejl</v>
      </c>
      <c r="N130" s="20" t="str">
        <f t="shared" si="50"/>
        <v>Fejl</v>
      </c>
      <c r="O130" s="20" t="str">
        <f t="shared" si="50"/>
        <v>Fejl</v>
      </c>
      <c r="P130" s="20" t="str">
        <f t="shared" si="50"/>
        <v>Fejl</v>
      </c>
      <c r="R130" s="20"/>
    </row>
    <row r="131" spans="3:18" x14ac:dyDescent="0.3">
      <c r="C131" s="20" t="s">
        <v>36</v>
      </c>
      <c r="G131" s="20" t="e">
        <f>IF(SUM(G118:G130)=0,"Fejl",SUM(G118:G130))</f>
        <v>#DIV/0!</v>
      </c>
      <c r="H131" s="20" t="e">
        <f>IF(SUM(H118:H130)=0,"Fejl",SUM(H118:H130))</f>
        <v>#DIV/0!</v>
      </c>
      <c r="I131" s="20" t="e">
        <f>IF(SUM(I118:I130)=0,"Fejl",SUM(I118:I130))</f>
        <v>#DIV/0!</v>
      </c>
      <c r="J131" s="20" t="e">
        <f t="shared" ref="J131:P131" si="51">IF(SUM(J118:J130)=0,"Fejl",SUM(J118:J130))</f>
        <v>#DIV/0!</v>
      </c>
      <c r="K131" s="20" t="e">
        <f t="shared" si="51"/>
        <v>#DIV/0!</v>
      </c>
      <c r="L131" s="20" t="str">
        <f t="shared" si="51"/>
        <v>Fejl</v>
      </c>
      <c r="M131" s="20" t="str">
        <f t="shared" si="51"/>
        <v>Fejl</v>
      </c>
      <c r="N131" s="20" t="str">
        <f t="shared" si="51"/>
        <v>Fejl</v>
      </c>
      <c r="O131" s="20" t="str">
        <f t="shared" si="51"/>
        <v>Fejl</v>
      </c>
      <c r="P131" s="20" t="str">
        <f t="shared" si="51"/>
        <v>Fejl</v>
      </c>
      <c r="R131" s="20"/>
    </row>
    <row r="132" spans="3:18" x14ac:dyDescent="0.3">
      <c r="C132" s="21"/>
      <c r="D132" s="21"/>
      <c r="E132" s="21"/>
      <c r="R132" s="20"/>
    </row>
    <row r="133" spans="3:18" x14ac:dyDescent="0.3">
      <c r="C133" s="21" t="s">
        <v>15</v>
      </c>
      <c r="D133" s="21" t="s">
        <v>18</v>
      </c>
      <c r="G133" s="20" t="s">
        <v>0</v>
      </c>
      <c r="H133" s="20" t="s">
        <v>1</v>
      </c>
      <c r="I133" s="20" t="s">
        <v>2</v>
      </c>
      <c r="J133" s="20" t="s">
        <v>4</v>
      </c>
      <c r="K133" s="20" t="s">
        <v>5</v>
      </c>
      <c r="L133" s="20" t="s">
        <v>43</v>
      </c>
      <c r="M133" s="20" t="s">
        <v>44</v>
      </c>
      <c r="N133" s="20" t="s">
        <v>45</v>
      </c>
      <c r="O133" s="20" t="s">
        <v>46</v>
      </c>
      <c r="P133" s="20" t="s">
        <v>47</v>
      </c>
      <c r="R133" s="20"/>
    </row>
    <row r="134" spans="3:18" x14ac:dyDescent="0.3">
      <c r="C134" s="20" t="s">
        <v>6</v>
      </c>
      <c r="G134" s="20" t="e">
        <f>IF(G5="","Fejl",IF($H$2&lt;$K$2,$H$2+($K$2-$H$2)*(1-((G5-$T14)/($T16-$T14))),$K$2+($H$2-$K$2)*(1-((G5-$T14)/($T16-$T14)))))</f>
        <v>#DIV/0!</v>
      </c>
      <c r="H134" s="20" t="e">
        <f t="shared" ref="H134:P134" si="52">IF(H5="","Fejl",IF($H$2&lt;$K$2,$H$2+($K$2-$H$2)*(1-((H5-$T14)/($T16-$T14))),$K$2+($H$2-$K$2)*(1-((H5-$T14)/($T16-$T14)))))</f>
        <v>#DIV/0!</v>
      </c>
      <c r="I134" s="20" t="e">
        <f t="shared" si="52"/>
        <v>#DIV/0!</v>
      </c>
      <c r="J134" s="20" t="e">
        <f t="shared" si="52"/>
        <v>#DIV/0!</v>
      </c>
      <c r="K134" s="20" t="e">
        <f t="shared" si="52"/>
        <v>#DIV/0!</v>
      </c>
      <c r="L134" s="20" t="str">
        <f t="shared" si="52"/>
        <v>Fejl</v>
      </c>
      <c r="M134" s="20" t="str">
        <f t="shared" si="52"/>
        <v>Fejl</v>
      </c>
      <c r="N134" s="20" t="str">
        <f t="shared" si="52"/>
        <v>Fejl</v>
      </c>
      <c r="O134" s="20" t="str">
        <f t="shared" si="52"/>
        <v>Fejl</v>
      </c>
      <c r="P134" s="20" t="str">
        <f t="shared" si="52"/>
        <v>Fejl</v>
      </c>
      <c r="R134" s="20"/>
    </row>
    <row r="135" spans="3:18" x14ac:dyDescent="0.3">
      <c r="C135" s="20" t="str">
        <f>C6</f>
        <v>Underkriterie 1</v>
      </c>
      <c r="G135" s="20">
        <f>IF(G6="","Fejl",IF($H$2&gt;$K$2,G29,G6))</f>
        <v>1</v>
      </c>
      <c r="H135" s="20">
        <f t="shared" ref="H135:P135" si="53">IF(H6="","Fejl",IF($H$2&gt;$K$2,H29,H6))</f>
        <v>3</v>
      </c>
      <c r="I135" s="20">
        <f t="shared" si="53"/>
        <v>4</v>
      </c>
      <c r="J135" s="20">
        <f t="shared" si="53"/>
        <v>7</v>
      </c>
      <c r="K135" s="20">
        <f t="shared" si="53"/>
        <v>8</v>
      </c>
      <c r="L135" s="20" t="str">
        <f t="shared" si="53"/>
        <v>Fejl</v>
      </c>
      <c r="M135" s="20" t="str">
        <f t="shared" si="53"/>
        <v>Fejl</v>
      </c>
      <c r="N135" s="20" t="str">
        <f t="shared" si="53"/>
        <v>Fejl</v>
      </c>
      <c r="O135" s="20" t="str">
        <f t="shared" si="53"/>
        <v>Fejl</v>
      </c>
      <c r="P135" s="20" t="str">
        <f t="shared" si="53"/>
        <v>Fejl</v>
      </c>
      <c r="R135" s="20"/>
    </row>
    <row r="136" spans="3:18" x14ac:dyDescent="0.3">
      <c r="C136" s="20" t="str">
        <f t="shared" ref="C136:C146" si="54">C7</f>
        <v>Underkriterie 2</v>
      </c>
      <c r="G136" s="20" t="str">
        <f t="shared" ref="G136:P146" si="55">IF(G7="","Fejl",IF($H$2&gt;$K$2,G30,G7))</f>
        <v>Fejl</v>
      </c>
      <c r="H136" s="20" t="str">
        <f t="shared" si="55"/>
        <v>Fejl</v>
      </c>
      <c r="I136" s="20" t="str">
        <f t="shared" si="55"/>
        <v>Fejl</v>
      </c>
      <c r="J136" s="20" t="str">
        <f t="shared" si="55"/>
        <v>Fejl</v>
      </c>
      <c r="K136" s="20" t="str">
        <f t="shared" si="55"/>
        <v>Fejl</v>
      </c>
      <c r="L136" s="20" t="str">
        <f t="shared" si="55"/>
        <v>Fejl</v>
      </c>
      <c r="M136" s="20" t="str">
        <f t="shared" si="55"/>
        <v>Fejl</v>
      </c>
      <c r="N136" s="20" t="str">
        <f t="shared" si="55"/>
        <v>Fejl</v>
      </c>
      <c r="O136" s="20" t="str">
        <f t="shared" si="55"/>
        <v>Fejl</v>
      </c>
      <c r="P136" s="20" t="str">
        <f t="shared" si="55"/>
        <v>Fejl</v>
      </c>
      <c r="R136" s="20"/>
    </row>
    <row r="137" spans="3:18" x14ac:dyDescent="0.3">
      <c r="C137" s="20" t="str">
        <f t="shared" si="54"/>
        <v>Underkriterie 3</v>
      </c>
      <c r="G137" s="20" t="str">
        <f t="shared" si="55"/>
        <v>Fejl</v>
      </c>
      <c r="H137" s="20" t="str">
        <f t="shared" si="55"/>
        <v>Fejl</v>
      </c>
      <c r="I137" s="20" t="str">
        <f t="shared" si="55"/>
        <v>Fejl</v>
      </c>
      <c r="J137" s="20" t="str">
        <f t="shared" si="55"/>
        <v>Fejl</v>
      </c>
      <c r="K137" s="20" t="str">
        <f t="shared" si="55"/>
        <v>Fejl</v>
      </c>
      <c r="L137" s="20" t="str">
        <f t="shared" si="55"/>
        <v>Fejl</v>
      </c>
      <c r="M137" s="20" t="str">
        <f t="shared" si="55"/>
        <v>Fejl</v>
      </c>
      <c r="N137" s="20" t="str">
        <f t="shared" si="55"/>
        <v>Fejl</v>
      </c>
      <c r="O137" s="20" t="str">
        <f t="shared" si="55"/>
        <v>Fejl</v>
      </c>
      <c r="P137" s="20" t="str">
        <f t="shared" si="55"/>
        <v>Fejl</v>
      </c>
      <c r="R137" s="20"/>
    </row>
    <row r="138" spans="3:18" x14ac:dyDescent="0.3">
      <c r="C138" s="20" t="str">
        <f t="shared" si="54"/>
        <v>Underkriterie 4</v>
      </c>
      <c r="G138" s="20" t="str">
        <f t="shared" si="55"/>
        <v>Fejl</v>
      </c>
      <c r="H138" s="20" t="str">
        <f t="shared" si="55"/>
        <v>Fejl</v>
      </c>
      <c r="I138" s="20" t="str">
        <f t="shared" si="55"/>
        <v>Fejl</v>
      </c>
      <c r="J138" s="20" t="str">
        <f t="shared" si="55"/>
        <v>Fejl</v>
      </c>
      <c r="K138" s="20" t="str">
        <f t="shared" si="55"/>
        <v>Fejl</v>
      </c>
      <c r="L138" s="20" t="str">
        <f t="shared" si="55"/>
        <v>Fejl</v>
      </c>
      <c r="M138" s="20" t="str">
        <f t="shared" si="55"/>
        <v>Fejl</v>
      </c>
      <c r="N138" s="20" t="str">
        <f t="shared" si="55"/>
        <v>Fejl</v>
      </c>
      <c r="O138" s="20" t="str">
        <f t="shared" si="55"/>
        <v>Fejl</v>
      </c>
      <c r="P138" s="20" t="str">
        <f t="shared" si="55"/>
        <v>Fejl</v>
      </c>
      <c r="R138" s="20"/>
    </row>
    <row r="139" spans="3:18" x14ac:dyDescent="0.3">
      <c r="C139" s="20" t="str">
        <f t="shared" si="54"/>
        <v>Underkriterie 5</v>
      </c>
      <c r="G139" s="20" t="str">
        <f t="shared" si="55"/>
        <v>Fejl</v>
      </c>
      <c r="H139" s="20" t="str">
        <f t="shared" si="55"/>
        <v>Fejl</v>
      </c>
      <c r="I139" s="20" t="str">
        <f t="shared" si="55"/>
        <v>Fejl</v>
      </c>
      <c r="J139" s="20" t="str">
        <f t="shared" si="55"/>
        <v>Fejl</v>
      </c>
      <c r="K139" s="20" t="str">
        <f t="shared" si="55"/>
        <v>Fejl</v>
      </c>
      <c r="L139" s="20" t="str">
        <f t="shared" si="55"/>
        <v>Fejl</v>
      </c>
      <c r="M139" s="20" t="str">
        <f t="shared" si="55"/>
        <v>Fejl</v>
      </c>
      <c r="N139" s="20" t="str">
        <f t="shared" si="55"/>
        <v>Fejl</v>
      </c>
      <c r="O139" s="20" t="str">
        <f t="shared" si="55"/>
        <v>Fejl</v>
      </c>
      <c r="P139" s="20" t="str">
        <f t="shared" si="55"/>
        <v>Fejl</v>
      </c>
      <c r="R139" s="20"/>
    </row>
    <row r="140" spans="3:18" x14ac:dyDescent="0.3">
      <c r="C140" s="20" t="str">
        <f t="shared" si="54"/>
        <v>Underkriterie 6</v>
      </c>
      <c r="G140" s="20" t="str">
        <f t="shared" si="55"/>
        <v>Fejl</v>
      </c>
      <c r="H140" s="20" t="str">
        <f t="shared" si="55"/>
        <v>Fejl</v>
      </c>
      <c r="I140" s="20" t="str">
        <f t="shared" si="55"/>
        <v>Fejl</v>
      </c>
      <c r="J140" s="20" t="str">
        <f t="shared" si="55"/>
        <v>Fejl</v>
      </c>
      <c r="K140" s="20" t="str">
        <f t="shared" si="55"/>
        <v>Fejl</v>
      </c>
      <c r="L140" s="20" t="str">
        <f t="shared" si="55"/>
        <v>Fejl</v>
      </c>
      <c r="M140" s="20" t="str">
        <f t="shared" si="55"/>
        <v>Fejl</v>
      </c>
      <c r="N140" s="20" t="str">
        <f t="shared" si="55"/>
        <v>Fejl</v>
      </c>
      <c r="O140" s="20" t="str">
        <f t="shared" si="55"/>
        <v>Fejl</v>
      </c>
      <c r="P140" s="20" t="str">
        <f t="shared" si="55"/>
        <v>Fejl</v>
      </c>
      <c r="R140" s="20"/>
    </row>
    <row r="141" spans="3:18" x14ac:dyDescent="0.3">
      <c r="C141" s="20" t="str">
        <f t="shared" si="54"/>
        <v>Underkriterie 7</v>
      </c>
      <c r="G141" s="20" t="str">
        <f t="shared" si="55"/>
        <v>Fejl</v>
      </c>
      <c r="H141" s="20" t="str">
        <f t="shared" si="55"/>
        <v>Fejl</v>
      </c>
      <c r="I141" s="20" t="str">
        <f t="shared" si="55"/>
        <v>Fejl</v>
      </c>
      <c r="J141" s="20" t="str">
        <f t="shared" si="55"/>
        <v>Fejl</v>
      </c>
      <c r="K141" s="20" t="str">
        <f t="shared" si="55"/>
        <v>Fejl</v>
      </c>
      <c r="L141" s="20" t="str">
        <f t="shared" si="55"/>
        <v>Fejl</v>
      </c>
      <c r="M141" s="20" t="str">
        <f t="shared" si="55"/>
        <v>Fejl</v>
      </c>
      <c r="N141" s="20" t="str">
        <f t="shared" si="55"/>
        <v>Fejl</v>
      </c>
      <c r="O141" s="20" t="str">
        <f t="shared" si="55"/>
        <v>Fejl</v>
      </c>
      <c r="P141" s="20" t="str">
        <f t="shared" si="55"/>
        <v>Fejl</v>
      </c>
      <c r="R141" s="20"/>
    </row>
    <row r="142" spans="3:18" x14ac:dyDescent="0.3">
      <c r="C142" s="20" t="str">
        <f t="shared" si="54"/>
        <v>Underkriterie 8</v>
      </c>
      <c r="G142" s="20" t="str">
        <f t="shared" si="55"/>
        <v>Fejl</v>
      </c>
      <c r="H142" s="20" t="str">
        <f t="shared" si="55"/>
        <v>Fejl</v>
      </c>
      <c r="I142" s="20" t="str">
        <f t="shared" si="55"/>
        <v>Fejl</v>
      </c>
      <c r="J142" s="20" t="str">
        <f t="shared" si="55"/>
        <v>Fejl</v>
      </c>
      <c r="K142" s="20" t="str">
        <f t="shared" si="55"/>
        <v>Fejl</v>
      </c>
      <c r="L142" s="20" t="str">
        <f t="shared" si="55"/>
        <v>Fejl</v>
      </c>
      <c r="M142" s="20" t="str">
        <f t="shared" si="55"/>
        <v>Fejl</v>
      </c>
      <c r="N142" s="20" t="str">
        <f t="shared" si="55"/>
        <v>Fejl</v>
      </c>
      <c r="O142" s="20" t="str">
        <f t="shared" si="55"/>
        <v>Fejl</v>
      </c>
      <c r="P142" s="20" t="str">
        <f t="shared" si="55"/>
        <v>Fejl</v>
      </c>
      <c r="R142" s="20"/>
    </row>
    <row r="143" spans="3:18" x14ac:dyDescent="0.3">
      <c r="C143" s="20" t="str">
        <f t="shared" si="54"/>
        <v>Underkriterie 9</v>
      </c>
      <c r="G143" s="20" t="str">
        <f t="shared" si="55"/>
        <v>Fejl</v>
      </c>
      <c r="H143" s="20" t="str">
        <f t="shared" si="55"/>
        <v>Fejl</v>
      </c>
      <c r="I143" s="20" t="str">
        <f t="shared" si="55"/>
        <v>Fejl</v>
      </c>
      <c r="J143" s="20" t="str">
        <f t="shared" si="55"/>
        <v>Fejl</v>
      </c>
      <c r="K143" s="20" t="str">
        <f t="shared" si="55"/>
        <v>Fejl</v>
      </c>
      <c r="L143" s="20" t="str">
        <f t="shared" si="55"/>
        <v>Fejl</v>
      </c>
      <c r="M143" s="20" t="str">
        <f t="shared" si="55"/>
        <v>Fejl</v>
      </c>
      <c r="N143" s="20" t="str">
        <f t="shared" si="55"/>
        <v>Fejl</v>
      </c>
      <c r="O143" s="20" t="str">
        <f t="shared" si="55"/>
        <v>Fejl</v>
      </c>
      <c r="P143" s="20" t="str">
        <f t="shared" si="55"/>
        <v>Fejl</v>
      </c>
      <c r="R143" s="20"/>
    </row>
    <row r="144" spans="3:18" x14ac:dyDescent="0.3">
      <c r="C144" s="20" t="str">
        <f t="shared" si="54"/>
        <v>Underkriterie 10</v>
      </c>
      <c r="G144" s="20" t="str">
        <f t="shared" si="55"/>
        <v>Fejl</v>
      </c>
      <c r="H144" s="20" t="str">
        <f t="shared" si="55"/>
        <v>Fejl</v>
      </c>
      <c r="I144" s="20" t="str">
        <f t="shared" si="55"/>
        <v>Fejl</v>
      </c>
      <c r="J144" s="20" t="str">
        <f t="shared" si="55"/>
        <v>Fejl</v>
      </c>
      <c r="K144" s="20" t="str">
        <f t="shared" si="55"/>
        <v>Fejl</v>
      </c>
      <c r="L144" s="20" t="str">
        <f t="shared" si="55"/>
        <v>Fejl</v>
      </c>
      <c r="M144" s="20" t="str">
        <f t="shared" si="55"/>
        <v>Fejl</v>
      </c>
      <c r="N144" s="20" t="str">
        <f t="shared" si="55"/>
        <v>Fejl</v>
      </c>
      <c r="O144" s="20" t="str">
        <f t="shared" si="55"/>
        <v>Fejl</v>
      </c>
      <c r="P144" s="20" t="str">
        <f t="shared" si="55"/>
        <v>Fejl</v>
      </c>
      <c r="R144" s="20"/>
    </row>
    <row r="145" spans="3:18" x14ac:dyDescent="0.3">
      <c r="C145" s="20" t="str">
        <f t="shared" si="54"/>
        <v>Underkriterie 11</v>
      </c>
      <c r="G145" s="20" t="str">
        <f t="shared" si="55"/>
        <v>Fejl</v>
      </c>
      <c r="H145" s="20" t="str">
        <f t="shared" si="55"/>
        <v>Fejl</v>
      </c>
      <c r="I145" s="20" t="str">
        <f t="shared" si="55"/>
        <v>Fejl</v>
      </c>
      <c r="J145" s="20" t="str">
        <f t="shared" si="55"/>
        <v>Fejl</v>
      </c>
      <c r="K145" s="20" t="str">
        <f t="shared" si="55"/>
        <v>Fejl</v>
      </c>
      <c r="L145" s="20" t="str">
        <f t="shared" si="55"/>
        <v>Fejl</v>
      </c>
      <c r="M145" s="20" t="str">
        <f t="shared" si="55"/>
        <v>Fejl</v>
      </c>
      <c r="N145" s="20" t="str">
        <f t="shared" si="55"/>
        <v>Fejl</v>
      </c>
      <c r="O145" s="20" t="str">
        <f t="shared" si="55"/>
        <v>Fejl</v>
      </c>
      <c r="P145" s="20" t="str">
        <f t="shared" si="55"/>
        <v>Fejl</v>
      </c>
      <c r="R145" s="20"/>
    </row>
    <row r="146" spans="3:18" x14ac:dyDescent="0.3">
      <c r="C146" s="20" t="str">
        <f t="shared" si="54"/>
        <v>Underkriterie 12</v>
      </c>
      <c r="G146" s="20" t="str">
        <f t="shared" si="55"/>
        <v>Fejl</v>
      </c>
      <c r="H146" s="20" t="str">
        <f t="shared" si="55"/>
        <v>Fejl</v>
      </c>
      <c r="I146" s="20" t="str">
        <f t="shared" si="55"/>
        <v>Fejl</v>
      </c>
      <c r="J146" s="20" t="str">
        <f t="shared" si="55"/>
        <v>Fejl</v>
      </c>
      <c r="K146" s="20" t="str">
        <f t="shared" si="55"/>
        <v>Fejl</v>
      </c>
      <c r="L146" s="20" t="str">
        <f t="shared" si="55"/>
        <v>Fejl</v>
      </c>
      <c r="M146" s="20" t="str">
        <f t="shared" si="55"/>
        <v>Fejl</v>
      </c>
      <c r="N146" s="20" t="str">
        <f t="shared" si="55"/>
        <v>Fejl</v>
      </c>
      <c r="O146" s="20" t="str">
        <f t="shared" si="55"/>
        <v>Fejl</v>
      </c>
      <c r="P146" s="20" t="str">
        <f t="shared" si="55"/>
        <v>Fejl</v>
      </c>
      <c r="R146" s="20"/>
    </row>
    <row r="147" spans="3:18" x14ac:dyDescent="0.3">
      <c r="C147" s="20" t="s">
        <v>7</v>
      </c>
      <c r="G147" s="20" t="e">
        <f>IF(G134="Fejl","Fejl",G134*$E$5)</f>
        <v>#DIV/0!</v>
      </c>
      <c r="H147" s="20" t="e">
        <f t="shared" ref="H147:P147" si="56">IF(H134="Fejl","Fejl",H134*$E$5)</f>
        <v>#DIV/0!</v>
      </c>
      <c r="I147" s="20" t="e">
        <f t="shared" si="56"/>
        <v>#DIV/0!</v>
      </c>
      <c r="J147" s="20" t="e">
        <f t="shared" si="56"/>
        <v>#DIV/0!</v>
      </c>
      <c r="K147" s="20" t="e">
        <f t="shared" si="56"/>
        <v>#DIV/0!</v>
      </c>
      <c r="L147" s="20" t="str">
        <f t="shared" si="56"/>
        <v>Fejl</v>
      </c>
      <c r="M147" s="20" t="str">
        <f t="shared" si="56"/>
        <v>Fejl</v>
      </c>
      <c r="N147" s="20" t="str">
        <f t="shared" si="56"/>
        <v>Fejl</v>
      </c>
      <c r="O147" s="20" t="str">
        <f t="shared" si="56"/>
        <v>Fejl</v>
      </c>
      <c r="P147" s="20" t="str">
        <f t="shared" si="56"/>
        <v>Fejl</v>
      </c>
      <c r="R147" s="20"/>
    </row>
    <row r="148" spans="3:18" x14ac:dyDescent="0.3">
      <c r="C148" s="20" t="str">
        <f>C6</f>
        <v>Underkriterie 1</v>
      </c>
      <c r="G148" s="20">
        <f t="shared" ref="G148:P159" si="57">IF(G135="Fejl","Fejl",G135*$E6)</f>
        <v>0.45</v>
      </c>
      <c r="H148" s="20">
        <f t="shared" si="57"/>
        <v>1.35</v>
      </c>
      <c r="I148" s="20">
        <f t="shared" si="57"/>
        <v>1.8</v>
      </c>
      <c r="J148" s="20">
        <f t="shared" si="57"/>
        <v>3.15</v>
      </c>
      <c r="K148" s="20">
        <f t="shared" si="57"/>
        <v>3.6</v>
      </c>
      <c r="L148" s="20" t="str">
        <f t="shared" si="57"/>
        <v>Fejl</v>
      </c>
      <c r="M148" s="20" t="str">
        <f t="shared" si="57"/>
        <v>Fejl</v>
      </c>
      <c r="N148" s="20" t="str">
        <f t="shared" si="57"/>
        <v>Fejl</v>
      </c>
      <c r="O148" s="20" t="str">
        <f t="shared" si="57"/>
        <v>Fejl</v>
      </c>
      <c r="P148" s="20" t="str">
        <f t="shared" si="57"/>
        <v>Fejl</v>
      </c>
      <c r="R148" s="20"/>
    </row>
    <row r="149" spans="3:18" x14ac:dyDescent="0.3">
      <c r="C149" s="20" t="str">
        <f t="shared" ref="C149:C159" si="58">C7</f>
        <v>Underkriterie 2</v>
      </c>
      <c r="G149" s="20" t="str">
        <f t="shared" si="57"/>
        <v>Fejl</v>
      </c>
      <c r="H149" s="20" t="str">
        <f t="shared" si="57"/>
        <v>Fejl</v>
      </c>
      <c r="I149" s="20" t="str">
        <f t="shared" si="57"/>
        <v>Fejl</v>
      </c>
      <c r="J149" s="20" t="str">
        <f t="shared" si="57"/>
        <v>Fejl</v>
      </c>
      <c r="K149" s="20" t="str">
        <f t="shared" si="57"/>
        <v>Fejl</v>
      </c>
      <c r="L149" s="20" t="str">
        <f t="shared" si="57"/>
        <v>Fejl</v>
      </c>
      <c r="M149" s="20" t="str">
        <f t="shared" si="57"/>
        <v>Fejl</v>
      </c>
      <c r="N149" s="20" t="str">
        <f t="shared" si="57"/>
        <v>Fejl</v>
      </c>
      <c r="O149" s="20" t="str">
        <f t="shared" si="57"/>
        <v>Fejl</v>
      </c>
      <c r="P149" s="20" t="str">
        <f t="shared" si="57"/>
        <v>Fejl</v>
      </c>
      <c r="R149" s="20"/>
    </row>
    <row r="150" spans="3:18" x14ac:dyDescent="0.3">
      <c r="C150" s="20" t="str">
        <f t="shared" si="58"/>
        <v>Underkriterie 3</v>
      </c>
      <c r="G150" s="20" t="str">
        <f t="shared" si="57"/>
        <v>Fejl</v>
      </c>
      <c r="H150" s="20" t="str">
        <f t="shared" si="57"/>
        <v>Fejl</v>
      </c>
      <c r="I150" s="20" t="str">
        <f t="shared" si="57"/>
        <v>Fejl</v>
      </c>
      <c r="J150" s="20" t="str">
        <f t="shared" si="57"/>
        <v>Fejl</v>
      </c>
      <c r="K150" s="20" t="str">
        <f t="shared" si="57"/>
        <v>Fejl</v>
      </c>
      <c r="L150" s="20" t="str">
        <f t="shared" si="57"/>
        <v>Fejl</v>
      </c>
      <c r="M150" s="20" t="str">
        <f t="shared" si="57"/>
        <v>Fejl</v>
      </c>
      <c r="N150" s="20" t="str">
        <f t="shared" si="57"/>
        <v>Fejl</v>
      </c>
      <c r="O150" s="20" t="str">
        <f t="shared" si="57"/>
        <v>Fejl</v>
      </c>
      <c r="P150" s="20" t="str">
        <f t="shared" si="57"/>
        <v>Fejl</v>
      </c>
      <c r="R150" s="20"/>
    </row>
    <row r="151" spans="3:18" x14ac:dyDescent="0.3">
      <c r="C151" s="20" t="str">
        <f t="shared" si="58"/>
        <v>Underkriterie 4</v>
      </c>
      <c r="G151" s="20" t="str">
        <f t="shared" si="57"/>
        <v>Fejl</v>
      </c>
      <c r="H151" s="20" t="str">
        <f t="shared" si="57"/>
        <v>Fejl</v>
      </c>
      <c r="I151" s="20" t="str">
        <f t="shared" si="57"/>
        <v>Fejl</v>
      </c>
      <c r="J151" s="20" t="str">
        <f t="shared" si="57"/>
        <v>Fejl</v>
      </c>
      <c r="K151" s="20" t="str">
        <f t="shared" si="57"/>
        <v>Fejl</v>
      </c>
      <c r="L151" s="20" t="str">
        <f t="shared" si="57"/>
        <v>Fejl</v>
      </c>
      <c r="M151" s="20" t="str">
        <f t="shared" si="57"/>
        <v>Fejl</v>
      </c>
      <c r="N151" s="20" t="str">
        <f t="shared" si="57"/>
        <v>Fejl</v>
      </c>
      <c r="O151" s="20" t="str">
        <f t="shared" si="57"/>
        <v>Fejl</v>
      </c>
      <c r="P151" s="20" t="str">
        <f t="shared" si="57"/>
        <v>Fejl</v>
      </c>
      <c r="R151" s="20"/>
    </row>
    <row r="152" spans="3:18" x14ac:dyDescent="0.3">
      <c r="C152" s="20" t="str">
        <f t="shared" si="58"/>
        <v>Underkriterie 5</v>
      </c>
      <c r="G152" s="20" t="str">
        <f t="shared" si="57"/>
        <v>Fejl</v>
      </c>
      <c r="H152" s="20" t="str">
        <f t="shared" si="57"/>
        <v>Fejl</v>
      </c>
      <c r="I152" s="20" t="str">
        <f t="shared" si="57"/>
        <v>Fejl</v>
      </c>
      <c r="J152" s="20" t="str">
        <f t="shared" si="57"/>
        <v>Fejl</v>
      </c>
      <c r="K152" s="20" t="str">
        <f t="shared" si="57"/>
        <v>Fejl</v>
      </c>
      <c r="L152" s="20" t="str">
        <f t="shared" si="57"/>
        <v>Fejl</v>
      </c>
      <c r="M152" s="20" t="str">
        <f t="shared" si="57"/>
        <v>Fejl</v>
      </c>
      <c r="N152" s="20" t="str">
        <f t="shared" si="57"/>
        <v>Fejl</v>
      </c>
      <c r="O152" s="20" t="str">
        <f t="shared" si="57"/>
        <v>Fejl</v>
      </c>
      <c r="P152" s="20" t="str">
        <f t="shared" si="57"/>
        <v>Fejl</v>
      </c>
      <c r="R152" s="20"/>
    </row>
    <row r="153" spans="3:18" x14ac:dyDescent="0.3">
      <c r="C153" s="20" t="str">
        <f t="shared" si="58"/>
        <v>Underkriterie 6</v>
      </c>
      <c r="G153" s="20" t="str">
        <f t="shared" si="57"/>
        <v>Fejl</v>
      </c>
      <c r="H153" s="20" t="str">
        <f t="shared" si="57"/>
        <v>Fejl</v>
      </c>
      <c r="I153" s="20" t="str">
        <f t="shared" si="57"/>
        <v>Fejl</v>
      </c>
      <c r="J153" s="20" t="str">
        <f t="shared" si="57"/>
        <v>Fejl</v>
      </c>
      <c r="K153" s="20" t="str">
        <f t="shared" si="57"/>
        <v>Fejl</v>
      </c>
      <c r="L153" s="20" t="str">
        <f t="shared" si="57"/>
        <v>Fejl</v>
      </c>
      <c r="M153" s="20" t="str">
        <f t="shared" si="57"/>
        <v>Fejl</v>
      </c>
      <c r="N153" s="20" t="str">
        <f t="shared" si="57"/>
        <v>Fejl</v>
      </c>
      <c r="O153" s="20" t="str">
        <f t="shared" si="57"/>
        <v>Fejl</v>
      </c>
      <c r="P153" s="20" t="str">
        <f t="shared" si="57"/>
        <v>Fejl</v>
      </c>
      <c r="R153" s="20"/>
    </row>
    <row r="154" spans="3:18" x14ac:dyDescent="0.3">
      <c r="C154" s="20" t="str">
        <f t="shared" si="58"/>
        <v>Underkriterie 7</v>
      </c>
      <c r="G154" s="20" t="str">
        <f t="shared" si="57"/>
        <v>Fejl</v>
      </c>
      <c r="H154" s="20" t="str">
        <f t="shared" si="57"/>
        <v>Fejl</v>
      </c>
      <c r="I154" s="20" t="str">
        <f t="shared" si="57"/>
        <v>Fejl</v>
      </c>
      <c r="J154" s="20" t="str">
        <f t="shared" si="57"/>
        <v>Fejl</v>
      </c>
      <c r="K154" s="20" t="str">
        <f t="shared" si="57"/>
        <v>Fejl</v>
      </c>
      <c r="L154" s="20" t="str">
        <f t="shared" si="57"/>
        <v>Fejl</v>
      </c>
      <c r="M154" s="20" t="str">
        <f t="shared" si="57"/>
        <v>Fejl</v>
      </c>
      <c r="N154" s="20" t="str">
        <f t="shared" si="57"/>
        <v>Fejl</v>
      </c>
      <c r="O154" s="20" t="str">
        <f t="shared" si="57"/>
        <v>Fejl</v>
      </c>
      <c r="P154" s="20" t="str">
        <f t="shared" si="57"/>
        <v>Fejl</v>
      </c>
      <c r="R154" s="20"/>
    </row>
    <row r="155" spans="3:18" x14ac:dyDescent="0.3">
      <c r="C155" s="20" t="str">
        <f t="shared" si="58"/>
        <v>Underkriterie 8</v>
      </c>
      <c r="G155" s="20" t="str">
        <f t="shared" si="57"/>
        <v>Fejl</v>
      </c>
      <c r="H155" s="20" t="str">
        <f t="shared" si="57"/>
        <v>Fejl</v>
      </c>
      <c r="I155" s="20" t="str">
        <f t="shared" si="57"/>
        <v>Fejl</v>
      </c>
      <c r="J155" s="20" t="str">
        <f t="shared" si="57"/>
        <v>Fejl</v>
      </c>
      <c r="K155" s="20" t="str">
        <f t="shared" si="57"/>
        <v>Fejl</v>
      </c>
      <c r="L155" s="20" t="str">
        <f t="shared" si="57"/>
        <v>Fejl</v>
      </c>
      <c r="M155" s="20" t="str">
        <f t="shared" si="57"/>
        <v>Fejl</v>
      </c>
      <c r="N155" s="20" t="str">
        <f t="shared" si="57"/>
        <v>Fejl</v>
      </c>
      <c r="O155" s="20" t="str">
        <f t="shared" si="57"/>
        <v>Fejl</v>
      </c>
      <c r="P155" s="20" t="str">
        <f t="shared" si="57"/>
        <v>Fejl</v>
      </c>
      <c r="R155" s="20"/>
    </row>
    <row r="156" spans="3:18" x14ac:dyDescent="0.3">
      <c r="C156" s="20" t="str">
        <f t="shared" si="58"/>
        <v>Underkriterie 9</v>
      </c>
      <c r="G156" s="20" t="str">
        <f t="shared" si="57"/>
        <v>Fejl</v>
      </c>
      <c r="H156" s="20" t="str">
        <f t="shared" si="57"/>
        <v>Fejl</v>
      </c>
      <c r="I156" s="20" t="str">
        <f t="shared" si="57"/>
        <v>Fejl</v>
      </c>
      <c r="J156" s="20" t="str">
        <f t="shared" si="57"/>
        <v>Fejl</v>
      </c>
      <c r="K156" s="20" t="str">
        <f t="shared" si="57"/>
        <v>Fejl</v>
      </c>
      <c r="L156" s="20" t="str">
        <f t="shared" si="57"/>
        <v>Fejl</v>
      </c>
      <c r="M156" s="20" t="str">
        <f t="shared" si="57"/>
        <v>Fejl</v>
      </c>
      <c r="N156" s="20" t="str">
        <f t="shared" si="57"/>
        <v>Fejl</v>
      </c>
      <c r="O156" s="20" t="str">
        <f t="shared" si="57"/>
        <v>Fejl</v>
      </c>
      <c r="P156" s="20" t="str">
        <f t="shared" si="57"/>
        <v>Fejl</v>
      </c>
      <c r="R156" s="20"/>
    </row>
    <row r="157" spans="3:18" x14ac:dyDescent="0.3">
      <c r="C157" s="20" t="str">
        <f t="shared" si="58"/>
        <v>Underkriterie 10</v>
      </c>
      <c r="G157" s="20" t="str">
        <f t="shared" si="57"/>
        <v>Fejl</v>
      </c>
      <c r="H157" s="20" t="str">
        <f t="shared" si="57"/>
        <v>Fejl</v>
      </c>
      <c r="I157" s="20" t="str">
        <f t="shared" si="57"/>
        <v>Fejl</v>
      </c>
      <c r="J157" s="20" t="str">
        <f t="shared" si="57"/>
        <v>Fejl</v>
      </c>
      <c r="K157" s="20" t="str">
        <f t="shared" si="57"/>
        <v>Fejl</v>
      </c>
      <c r="L157" s="20" t="str">
        <f t="shared" si="57"/>
        <v>Fejl</v>
      </c>
      <c r="M157" s="20" t="str">
        <f t="shared" si="57"/>
        <v>Fejl</v>
      </c>
      <c r="N157" s="20" t="str">
        <f t="shared" si="57"/>
        <v>Fejl</v>
      </c>
      <c r="O157" s="20" t="str">
        <f t="shared" si="57"/>
        <v>Fejl</v>
      </c>
      <c r="P157" s="20" t="str">
        <f t="shared" si="57"/>
        <v>Fejl</v>
      </c>
      <c r="R157" s="20"/>
    </row>
    <row r="158" spans="3:18" x14ac:dyDescent="0.3">
      <c r="C158" s="20" t="str">
        <f t="shared" si="58"/>
        <v>Underkriterie 11</v>
      </c>
      <c r="G158" s="20" t="str">
        <f t="shared" si="57"/>
        <v>Fejl</v>
      </c>
      <c r="H158" s="20" t="str">
        <f t="shared" si="57"/>
        <v>Fejl</v>
      </c>
      <c r="I158" s="20" t="str">
        <f t="shared" si="57"/>
        <v>Fejl</v>
      </c>
      <c r="J158" s="20" t="str">
        <f t="shared" si="57"/>
        <v>Fejl</v>
      </c>
      <c r="K158" s="20" t="str">
        <f t="shared" si="57"/>
        <v>Fejl</v>
      </c>
      <c r="L158" s="20" t="str">
        <f t="shared" si="57"/>
        <v>Fejl</v>
      </c>
      <c r="M158" s="20" t="str">
        <f t="shared" si="57"/>
        <v>Fejl</v>
      </c>
      <c r="N158" s="20" t="str">
        <f t="shared" si="57"/>
        <v>Fejl</v>
      </c>
      <c r="O158" s="20" t="str">
        <f t="shared" si="57"/>
        <v>Fejl</v>
      </c>
      <c r="P158" s="20" t="str">
        <f t="shared" si="57"/>
        <v>Fejl</v>
      </c>
      <c r="R158" s="20"/>
    </row>
    <row r="159" spans="3:18" x14ac:dyDescent="0.3">
      <c r="C159" s="20" t="str">
        <f t="shared" si="58"/>
        <v>Underkriterie 12</v>
      </c>
      <c r="G159" s="20" t="str">
        <f t="shared" si="57"/>
        <v>Fejl</v>
      </c>
      <c r="H159" s="20" t="str">
        <f t="shared" si="57"/>
        <v>Fejl</v>
      </c>
      <c r="I159" s="20" t="str">
        <f t="shared" si="57"/>
        <v>Fejl</v>
      </c>
      <c r="J159" s="20" t="str">
        <f t="shared" si="57"/>
        <v>Fejl</v>
      </c>
      <c r="K159" s="20" t="str">
        <f t="shared" si="57"/>
        <v>Fejl</v>
      </c>
      <c r="L159" s="20" t="str">
        <f t="shared" si="57"/>
        <v>Fejl</v>
      </c>
      <c r="M159" s="20" t="str">
        <f t="shared" si="57"/>
        <v>Fejl</v>
      </c>
      <c r="N159" s="20" t="str">
        <f t="shared" si="57"/>
        <v>Fejl</v>
      </c>
      <c r="O159" s="20" t="str">
        <f t="shared" si="57"/>
        <v>Fejl</v>
      </c>
      <c r="P159" s="20" t="str">
        <f t="shared" si="57"/>
        <v>Fejl</v>
      </c>
      <c r="R159" s="20"/>
    </row>
    <row r="160" spans="3:18" x14ac:dyDescent="0.3">
      <c r="C160" s="20" t="s">
        <v>36</v>
      </c>
      <c r="G160" s="20" t="e">
        <f>IF(SUM(G147:G159)=0,"Fejl",SUM(G147:G159))</f>
        <v>#DIV/0!</v>
      </c>
      <c r="H160" s="20" t="e">
        <f t="shared" ref="H160:K160" si="59">IF(SUM(H147:H159)=0,"Fejl",SUM(H147:H159))</f>
        <v>#DIV/0!</v>
      </c>
      <c r="I160" s="20" t="e">
        <f t="shared" si="59"/>
        <v>#DIV/0!</v>
      </c>
      <c r="J160" s="20" t="e">
        <f t="shared" si="59"/>
        <v>#DIV/0!</v>
      </c>
      <c r="K160" s="20" t="e">
        <f t="shared" si="59"/>
        <v>#DIV/0!</v>
      </c>
      <c r="L160" s="20" t="str">
        <f>IF(SUM(L147:L159)=0,"Fejl",SUM(L147:L159))</f>
        <v>Fejl</v>
      </c>
      <c r="M160" s="20" t="str">
        <f t="shared" ref="M160:P160" si="60">IF(SUM(M147:M159)=0,"Fejl",SUM(M147:M159))</f>
        <v>Fejl</v>
      </c>
      <c r="N160" s="20" t="str">
        <f t="shared" si="60"/>
        <v>Fejl</v>
      </c>
      <c r="O160" s="20" t="str">
        <f t="shared" si="60"/>
        <v>Fejl</v>
      </c>
      <c r="P160" s="20" t="str">
        <f t="shared" si="60"/>
        <v>Fejl</v>
      </c>
      <c r="R160" s="20"/>
    </row>
    <row r="161" spans="3:18" x14ac:dyDescent="0.3">
      <c r="R161" s="20"/>
    </row>
    <row r="162" spans="3:18" x14ac:dyDescent="0.3">
      <c r="C162" s="21" t="s">
        <v>15</v>
      </c>
      <c r="D162" s="21" t="s">
        <v>19</v>
      </c>
      <c r="G162" s="20" t="s">
        <v>0</v>
      </c>
      <c r="H162" s="20" t="s">
        <v>1</v>
      </c>
      <c r="I162" s="20" t="s">
        <v>2</v>
      </c>
      <c r="J162" s="20" t="s">
        <v>4</v>
      </c>
      <c r="K162" s="20" t="s">
        <v>5</v>
      </c>
      <c r="L162" s="20" t="s">
        <v>43</v>
      </c>
      <c r="M162" s="20" t="s">
        <v>44</v>
      </c>
      <c r="N162" s="20" t="s">
        <v>45</v>
      </c>
      <c r="O162" s="20" t="s">
        <v>46</v>
      </c>
      <c r="P162" s="20" t="s">
        <v>47</v>
      </c>
      <c r="R162" s="20"/>
    </row>
    <row r="163" spans="3:18" x14ac:dyDescent="0.3">
      <c r="C163" s="20" t="s">
        <v>6</v>
      </c>
      <c r="G163" s="38">
        <f>IF(G5="","Fejl",IF($H$2&lt;$K$2,$H$2+($K$2-$H$2)*$T$6/G5,$K$2+($H$2-$K$2)*$T$6/G5))</f>
        <v>8</v>
      </c>
      <c r="H163" s="38">
        <f t="shared" ref="H163:P163" si="61">IF(H5="","Fejl",IF($H$2&lt;$K$2,$H$2+($K$2-$H$2)*$T$6/H5,$K$2+($H$2-$K$2)*$T$6/H5))</f>
        <v>7.8048780487804876</v>
      </c>
      <c r="I163" s="38">
        <f t="shared" si="61"/>
        <v>7.1111111111111107</v>
      </c>
      <c r="J163" s="38">
        <f t="shared" si="61"/>
        <v>6.1538461538461542</v>
      </c>
      <c r="K163" s="38">
        <f t="shared" si="61"/>
        <v>5.9259259259259256</v>
      </c>
      <c r="L163" s="38" t="str">
        <f t="shared" si="61"/>
        <v>Fejl</v>
      </c>
      <c r="M163" s="38" t="str">
        <f t="shared" si="61"/>
        <v>Fejl</v>
      </c>
      <c r="N163" s="38" t="str">
        <f t="shared" si="61"/>
        <v>Fejl</v>
      </c>
      <c r="O163" s="38" t="str">
        <f t="shared" si="61"/>
        <v>Fejl</v>
      </c>
      <c r="P163" s="38" t="str">
        <f t="shared" si="61"/>
        <v>Fejl</v>
      </c>
      <c r="R163" s="20"/>
    </row>
    <row r="164" spans="3:18" x14ac:dyDescent="0.3">
      <c r="C164" s="20" t="str">
        <f>C6</f>
        <v>Underkriterie 1</v>
      </c>
      <c r="G164" s="38">
        <f>IF(G6="","Fejl",IF($H$2&gt;$K$2,G29,G6))</f>
        <v>1</v>
      </c>
      <c r="H164" s="38">
        <f t="shared" ref="H164:P164" si="62">IF(H6="","Fejl",IF($H$2&gt;$K$2,H29,H6))</f>
        <v>3</v>
      </c>
      <c r="I164" s="38">
        <f t="shared" si="62"/>
        <v>4</v>
      </c>
      <c r="J164" s="38">
        <f t="shared" si="62"/>
        <v>7</v>
      </c>
      <c r="K164" s="38">
        <f t="shared" si="62"/>
        <v>8</v>
      </c>
      <c r="L164" s="38" t="str">
        <f t="shared" si="62"/>
        <v>Fejl</v>
      </c>
      <c r="M164" s="38" t="str">
        <f t="shared" si="62"/>
        <v>Fejl</v>
      </c>
      <c r="N164" s="38" t="str">
        <f t="shared" si="62"/>
        <v>Fejl</v>
      </c>
      <c r="O164" s="38" t="str">
        <f t="shared" si="62"/>
        <v>Fejl</v>
      </c>
      <c r="P164" s="38" t="str">
        <f t="shared" si="62"/>
        <v>Fejl</v>
      </c>
      <c r="R164" s="20"/>
    </row>
    <row r="165" spans="3:18" x14ac:dyDescent="0.3">
      <c r="C165" s="20" t="str">
        <f t="shared" ref="C165:C175" si="63">C7</f>
        <v>Underkriterie 2</v>
      </c>
      <c r="G165" s="38" t="str">
        <f t="shared" ref="G165:P175" si="64">IF(G7="","Fejl",IF($H$2&gt;$K$2,G30,G7))</f>
        <v>Fejl</v>
      </c>
      <c r="H165" s="38" t="str">
        <f t="shared" si="64"/>
        <v>Fejl</v>
      </c>
      <c r="I165" s="38" t="str">
        <f t="shared" si="64"/>
        <v>Fejl</v>
      </c>
      <c r="J165" s="38" t="str">
        <f t="shared" si="64"/>
        <v>Fejl</v>
      </c>
      <c r="K165" s="38" t="str">
        <f t="shared" si="64"/>
        <v>Fejl</v>
      </c>
      <c r="L165" s="38" t="str">
        <f t="shared" si="64"/>
        <v>Fejl</v>
      </c>
      <c r="M165" s="38" t="str">
        <f t="shared" si="64"/>
        <v>Fejl</v>
      </c>
      <c r="N165" s="38" t="str">
        <f t="shared" si="64"/>
        <v>Fejl</v>
      </c>
      <c r="O165" s="38" t="str">
        <f t="shared" si="64"/>
        <v>Fejl</v>
      </c>
      <c r="P165" s="38" t="str">
        <f t="shared" si="64"/>
        <v>Fejl</v>
      </c>
      <c r="R165" s="20"/>
    </row>
    <row r="166" spans="3:18" x14ac:dyDescent="0.3">
      <c r="C166" s="20" t="str">
        <f t="shared" si="63"/>
        <v>Underkriterie 3</v>
      </c>
      <c r="G166" s="38" t="str">
        <f t="shared" si="64"/>
        <v>Fejl</v>
      </c>
      <c r="H166" s="38" t="str">
        <f t="shared" si="64"/>
        <v>Fejl</v>
      </c>
      <c r="I166" s="38" t="str">
        <f t="shared" si="64"/>
        <v>Fejl</v>
      </c>
      <c r="J166" s="38" t="str">
        <f t="shared" si="64"/>
        <v>Fejl</v>
      </c>
      <c r="K166" s="38" t="str">
        <f t="shared" si="64"/>
        <v>Fejl</v>
      </c>
      <c r="L166" s="38" t="str">
        <f t="shared" si="64"/>
        <v>Fejl</v>
      </c>
      <c r="M166" s="38" t="str">
        <f t="shared" si="64"/>
        <v>Fejl</v>
      </c>
      <c r="N166" s="38" t="str">
        <f t="shared" si="64"/>
        <v>Fejl</v>
      </c>
      <c r="O166" s="38" t="str">
        <f t="shared" si="64"/>
        <v>Fejl</v>
      </c>
      <c r="P166" s="38" t="str">
        <f t="shared" si="64"/>
        <v>Fejl</v>
      </c>
      <c r="R166" s="20"/>
    </row>
    <row r="167" spans="3:18" x14ac:dyDescent="0.3">
      <c r="C167" s="20" t="str">
        <f t="shared" si="63"/>
        <v>Underkriterie 4</v>
      </c>
      <c r="G167" s="38" t="str">
        <f t="shared" si="64"/>
        <v>Fejl</v>
      </c>
      <c r="H167" s="38" t="str">
        <f t="shared" si="64"/>
        <v>Fejl</v>
      </c>
      <c r="I167" s="38" t="str">
        <f t="shared" si="64"/>
        <v>Fejl</v>
      </c>
      <c r="J167" s="38" t="str">
        <f t="shared" si="64"/>
        <v>Fejl</v>
      </c>
      <c r="K167" s="38" t="str">
        <f t="shared" si="64"/>
        <v>Fejl</v>
      </c>
      <c r="L167" s="38" t="str">
        <f t="shared" si="64"/>
        <v>Fejl</v>
      </c>
      <c r="M167" s="38" t="str">
        <f t="shared" si="64"/>
        <v>Fejl</v>
      </c>
      <c r="N167" s="38" t="str">
        <f t="shared" si="64"/>
        <v>Fejl</v>
      </c>
      <c r="O167" s="38" t="str">
        <f t="shared" si="64"/>
        <v>Fejl</v>
      </c>
      <c r="P167" s="38" t="str">
        <f t="shared" si="64"/>
        <v>Fejl</v>
      </c>
      <c r="R167" s="20"/>
    </row>
    <row r="168" spans="3:18" x14ac:dyDescent="0.3">
      <c r="C168" s="20" t="str">
        <f t="shared" si="63"/>
        <v>Underkriterie 5</v>
      </c>
      <c r="G168" s="38" t="str">
        <f t="shared" si="64"/>
        <v>Fejl</v>
      </c>
      <c r="H168" s="38" t="str">
        <f t="shared" si="64"/>
        <v>Fejl</v>
      </c>
      <c r="I168" s="38" t="str">
        <f t="shared" si="64"/>
        <v>Fejl</v>
      </c>
      <c r="J168" s="38" t="str">
        <f t="shared" si="64"/>
        <v>Fejl</v>
      </c>
      <c r="K168" s="38" t="str">
        <f t="shared" si="64"/>
        <v>Fejl</v>
      </c>
      <c r="L168" s="38" t="str">
        <f t="shared" si="64"/>
        <v>Fejl</v>
      </c>
      <c r="M168" s="38" t="str">
        <f t="shared" si="64"/>
        <v>Fejl</v>
      </c>
      <c r="N168" s="38" t="str">
        <f t="shared" si="64"/>
        <v>Fejl</v>
      </c>
      <c r="O168" s="38" t="str">
        <f t="shared" si="64"/>
        <v>Fejl</v>
      </c>
      <c r="P168" s="38" t="str">
        <f t="shared" si="64"/>
        <v>Fejl</v>
      </c>
      <c r="R168" s="20"/>
    </row>
    <row r="169" spans="3:18" x14ac:dyDescent="0.3">
      <c r="C169" s="20" t="str">
        <f t="shared" si="63"/>
        <v>Underkriterie 6</v>
      </c>
      <c r="G169" s="38" t="str">
        <f t="shared" si="64"/>
        <v>Fejl</v>
      </c>
      <c r="H169" s="38" t="str">
        <f t="shared" si="64"/>
        <v>Fejl</v>
      </c>
      <c r="I169" s="38" t="str">
        <f t="shared" si="64"/>
        <v>Fejl</v>
      </c>
      <c r="J169" s="38" t="str">
        <f t="shared" si="64"/>
        <v>Fejl</v>
      </c>
      <c r="K169" s="38" t="str">
        <f t="shared" si="64"/>
        <v>Fejl</v>
      </c>
      <c r="L169" s="38" t="str">
        <f t="shared" si="64"/>
        <v>Fejl</v>
      </c>
      <c r="M169" s="38" t="str">
        <f t="shared" si="64"/>
        <v>Fejl</v>
      </c>
      <c r="N169" s="38" t="str">
        <f t="shared" si="64"/>
        <v>Fejl</v>
      </c>
      <c r="O169" s="38" t="str">
        <f t="shared" si="64"/>
        <v>Fejl</v>
      </c>
      <c r="P169" s="38" t="str">
        <f t="shared" si="64"/>
        <v>Fejl</v>
      </c>
      <c r="R169" s="20"/>
    </row>
    <row r="170" spans="3:18" x14ac:dyDescent="0.3">
      <c r="C170" s="20" t="str">
        <f t="shared" si="63"/>
        <v>Underkriterie 7</v>
      </c>
      <c r="G170" s="38" t="str">
        <f t="shared" si="64"/>
        <v>Fejl</v>
      </c>
      <c r="H170" s="38" t="str">
        <f t="shared" si="64"/>
        <v>Fejl</v>
      </c>
      <c r="I170" s="38" t="str">
        <f t="shared" si="64"/>
        <v>Fejl</v>
      </c>
      <c r="J170" s="38" t="str">
        <f t="shared" si="64"/>
        <v>Fejl</v>
      </c>
      <c r="K170" s="38" t="str">
        <f t="shared" si="64"/>
        <v>Fejl</v>
      </c>
      <c r="L170" s="38" t="str">
        <f t="shared" si="64"/>
        <v>Fejl</v>
      </c>
      <c r="M170" s="38" t="str">
        <f t="shared" si="64"/>
        <v>Fejl</v>
      </c>
      <c r="N170" s="38" t="str">
        <f t="shared" si="64"/>
        <v>Fejl</v>
      </c>
      <c r="O170" s="38" t="str">
        <f t="shared" si="64"/>
        <v>Fejl</v>
      </c>
      <c r="P170" s="38" t="str">
        <f t="shared" si="64"/>
        <v>Fejl</v>
      </c>
      <c r="R170" s="20"/>
    </row>
    <row r="171" spans="3:18" x14ac:dyDescent="0.3">
      <c r="C171" s="20" t="str">
        <f t="shared" si="63"/>
        <v>Underkriterie 8</v>
      </c>
      <c r="G171" s="38" t="str">
        <f t="shared" si="64"/>
        <v>Fejl</v>
      </c>
      <c r="H171" s="38" t="str">
        <f t="shared" si="64"/>
        <v>Fejl</v>
      </c>
      <c r="I171" s="38" t="str">
        <f t="shared" si="64"/>
        <v>Fejl</v>
      </c>
      <c r="J171" s="38" t="str">
        <f t="shared" si="64"/>
        <v>Fejl</v>
      </c>
      <c r="K171" s="38" t="str">
        <f t="shared" si="64"/>
        <v>Fejl</v>
      </c>
      <c r="L171" s="38" t="str">
        <f t="shared" si="64"/>
        <v>Fejl</v>
      </c>
      <c r="M171" s="38" t="str">
        <f t="shared" si="64"/>
        <v>Fejl</v>
      </c>
      <c r="N171" s="38" t="str">
        <f t="shared" si="64"/>
        <v>Fejl</v>
      </c>
      <c r="O171" s="38" t="str">
        <f t="shared" si="64"/>
        <v>Fejl</v>
      </c>
      <c r="P171" s="38" t="str">
        <f t="shared" si="64"/>
        <v>Fejl</v>
      </c>
      <c r="R171" s="20"/>
    </row>
    <row r="172" spans="3:18" x14ac:dyDescent="0.3">
      <c r="C172" s="20" t="str">
        <f t="shared" si="63"/>
        <v>Underkriterie 9</v>
      </c>
      <c r="G172" s="38" t="str">
        <f t="shared" si="64"/>
        <v>Fejl</v>
      </c>
      <c r="H172" s="38" t="str">
        <f t="shared" si="64"/>
        <v>Fejl</v>
      </c>
      <c r="I172" s="38" t="str">
        <f t="shared" si="64"/>
        <v>Fejl</v>
      </c>
      <c r="J172" s="38" t="str">
        <f t="shared" si="64"/>
        <v>Fejl</v>
      </c>
      <c r="K172" s="38" t="str">
        <f t="shared" si="64"/>
        <v>Fejl</v>
      </c>
      <c r="L172" s="38" t="str">
        <f t="shared" si="64"/>
        <v>Fejl</v>
      </c>
      <c r="M172" s="38" t="str">
        <f t="shared" si="64"/>
        <v>Fejl</v>
      </c>
      <c r="N172" s="38" t="str">
        <f t="shared" si="64"/>
        <v>Fejl</v>
      </c>
      <c r="O172" s="38" t="str">
        <f t="shared" si="64"/>
        <v>Fejl</v>
      </c>
      <c r="P172" s="38" t="str">
        <f t="shared" si="64"/>
        <v>Fejl</v>
      </c>
      <c r="R172" s="20"/>
    </row>
    <row r="173" spans="3:18" x14ac:dyDescent="0.3">
      <c r="C173" s="20" t="str">
        <f t="shared" si="63"/>
        <v>Underkriterie 10</v>
      </c>
      <c r="G173" s="38" t="str">
        <f t="shared" si="64"/>
        <v>Fejl</v>
      </c>
      <c r="H173" s="38" t="str">
        <f t="shared" si="64"/>
        <v>Fejl</v>
      </c>
      <c r="I173" s="38" t="str">
        <f t="shared" si="64"/>
        <v>Fejl</v>
      </c>
      <c r="J173" s="38" t="str">
        <f t="shared" si="64"/>
        <v>Fejl</v>
      </c>
      <c r="K173" s="38" t="str">
        <f t="shared" si="64"/>
        <v>Fejl</v>
      </c>
      <c r="L173" s="38" t="str">
        <f t="shared" si="64"/>
        <v>Fejl</v>
      </c>
      <c r="M173" s="38" t="str">
        <f t="shared" si="64"/>
        <v>Fejl</v>
      </c>
      <c r="N173" s="38" t="str">
        <f t="shared" si="64"/>
        <v>Fejl</v>
      </c>
      <c r="O173" s="38" t="str">
        <f t="shared" si="64"/>
        <v>Fejl</v>
      </c>
      <c r="P173" s="38" t="str">
        <f t="shared" si="64"/>
        <v>Fejl</v>
      </c>
      <c r="R173" s="20"/>
    </row>
    <row r="174" spans="3:18" x14ac:dyDescent="0.3">
      <c r="C174" s="20" t="str">
        <f t="shared" si="63"/>
        <v>Underkriterie 11</v>
      </c>
      <c r="G174" s="38" t="str">
        <f t="shared" si="64"/>
        <v>Fejl</v>
      </c>
      <c r="H174" s="38" t="str">
        <f t="shared" si="64"/>
        <v>Fejl</v>
      </c>
      <c r="I174" s="38" t="str">
        <f t="shared" si="64"/>
        <v>Fejl</v>
      </c>
      <c r="J174" s="38" t="str">
        <f t="shared" si="64"/>
        <v>Fejl</v>
      </c>
      <c r="K174" s="38" t="str">
        <f t="shared" si="64"/>
        <v>Fejl</v>
      </c>
      <c r="L174" s="38" t="str">
        <f t="shared" si="64"/>
        <v>Fejl</v>
      </c>
      <c r="M174" s="38" t="str">
        <f t="shared" si="64"/>
        <v>Fejl</v>
      </c>
      <c r="N174" s="38" t="str">
        <f t="shared" si="64"/>
        <v>Fejl</v>
      </c>
      <c r="O174" s="38" t="str">
        <f t="shared" si="64"/>
        <v>Fejl</v>
      </c>
      <c r="P174" s="38" t="str">
        <f t="shared" si="64"/>
        <v>Fejl</v>
      </c>
      <c r="R174" s="20"/>
    </row>
    <row r="175" spans="3:18" x14ac:dyDescent="0.3">
      <c r="C175" s="20" t="str">
        <f t="shared" si="63"/>
        <v>Underkriterie 12</v>
      </c>
      <c r="G175" s="38" t="str">
        <f t="shared" si="64"/>
        <v>Fejl</v>
      </c>
      <c r="H175" s="38" t="str">
        <f t="shared" si="64"/>
        <v>Fejl</v>
      </c>
      <c r="I175" s="38" t="str">
        <f t="shared" si="64"/>
        <v>Fejl</v>
      </c>
      <c r="J175" s="38" t="str">
        <f t="shared" si="64"/>
        <v>Fejl</v>
      </c>
      <c r="K175" s="38" t="str">
        <f t="shared" si="64"/>
        <v>Fejl</v>
      </c>
      <c r="L175" s="38" t="str">
        <f t="shared" si="64"/>
        <v>Fejl</v>
      </c>
      <c r="M175" s="38" t="str">
        <f t="shared" si="64"/>
        <v>Fejl</v>
      </c>
      <c r="N175" s="38" t="str">
        <f t="shared" si="64"/>
        <v>Fejl</v>
      </c>
      <c r="O175" s="38" t="str">
        <f t="shared" si="64"/>
        <v>Fejl</v>
      </c>
      <c r="P175" s="38" t="str">
        <f t="shared" si="64"/>
        <v>Fejl</v>
      </c>
      <c r="R175" s="20"/>
    </row>
    <row r="176" spans="3:18" x14ac:dyDescent="0.3">
      <c r="C176" s="20" t="s">
        <v>7</v>
      </c>
      <c r="G176" s="38">
        <f>IF(G163="Fejl","Fejl",G163*$E$5)</f>
        <v>4.4000000000000004</v>
      </c>
      <c r="H176" s="38">
        <f t="shared" ref="H176:P176" si="65">IF(H163="Fejl","Fejl",H163*$E$5)</f>
        <v>4.2926829268292686</v>
      </c>
      <c r="I176" s="38">
        <f t="shared" si="65"/>
        <v>3.9111111111111114</v>
      </c>
      <c r="J176" s="38">
        <f t="shared" si="65"/>
        <v>3.384615384615385</v>
      </c>
      <c r="K176" s="38">
        <f t="shared" si="65"/>
        <v>3.2592592592592595</v>
      </c>
      <c r="L176" s="38" t="str">
        <f t="shared" si="65"/>
        <v>Fejl</v>
      </c>
      <c r="M176" s="38" t="str">
        <f t="shared" si="65"/>
        <v>Fejl</v>
      </c>
      <c r="N176" s="38" t="str">
        <f t="shared" si="65"/>
        <v>Fejl</v>
      </c>
      <c r="O176" s="38" t="str">
        <f t="shared" si="65"/>
        <v>Fejl</v>
      </c>
      <c r="P176" s="38" t="str">
        <f t="shared" si="65"/>
        <v>Fejl</v>
      </c>
      <c r="R176" s="20"/>
    </row>
    <row r="177" spans="3:19" x14ac:dyDescent="0.3">
      <c r="C177" s="20" t="str">
        <f>C6</f>
        <v>Underkriterie 1</v>
      </c>
      <c r="G177" s="38">
        <f>IF(G164="Fejl","Fejl",G164*$E6)</f>
        <v>0.45</v>
      </c>
      <c r="H177" s="38">
        <f t="shared" ref="H177:P177" si="66">IF(H164="Fejl","Fejl",H164*$E6)</f>
        <v>1.35</v>
      </c>
      <c r="I177" s="38">
        <f t="shared" si="66"/>
        <v>1.8</v>
      </c>
      <c r="J177" s="38">
        <f t="shared" si="66"/>
        <v>3.15</v>
      </c>
      <c r="K177" s="38">
        <f t="shared" si="66"/>
        <v>3.6</v>
      </c>
      <c r="L177" s="38" t="str">
        <f t="shared" si="66"/>
        <v>Fejl</v>
      </c>
      <c r="M177" s="38" t="str">
        <f t="shared" si="66"/>
        <v>Fejl</v>
      </c>
      <c r="N177" s="38" t="str">
        <f t="shared" si="66"/>
        <v>Fejl</v>
      </c>
      <c r="O177" s="38" t="str">
        <f t="shared" si="66"/>
        <v>Fejl</v>
      </c>
      <c r="P177" s="38" t="str">
        <f t="shared" si="66"/>
        <v>Fejl</v>
      </c>
      <c r="R177" s="20"/>
    </row>
    <row r="178" spans="3:19" x14ac:dyDescent="0.3">
      <c r="C178" s="20" t="str">
        <f t="shared" ref="C178:C188" si="67">C7</f>
        <v>Underkriterie 2</v>
      </c>
      <c r="G178" s="38" t="str">
        <f t="shared" ref="G178:P188" si="68">IF(G165="Fejl","Fejl",G165*$E7)</f>
        <v>Fejl</v>
      </c>
      <c r="H178" s="38" t="str">
        <f t="shared" si="68"/>
        <v>Fejl</v>
      </c>
      <c r="I178" s="38" t="str">
        <f t="shared" si="68"/>
        <v>Fejl</v>
      </c>
      <c r="J178" s="38" t="str">
        <f t="shared" si="68"/>
        <v>Fejl</v>
      </c>
      <c r="K178" s="38" t="str">
        <f t="shared" si="68"/>
        <v>Fejl</v>
      </c>
      <c r="L178" s="38" t="str">
        <f t="shared" si="68"/>
        <v>Fejl</v>
      </c>
      <c r="M178" s="38" t="str">
        <f t="shared" si="68"/>
        <v>Fejl</v>
      </c>
      <c r="N178" s="38" t="str">
        <f t="shared" si="68"/>
        <v>Fejl</v>
      </c>
      <c r="O178" s="38" t="str">
        <f t="shared" si="68"/>
        <v>Fejl</v>
      </c>
      <c r="P178" s="38" t="str">
        <f t="shared" si="68"/>
        <v>Fejl</v>
      </c>
      <c r="R178" s="20"/>
    </row>
    <row r="179" spans="3:19" x14ac:dyDescent="0.3">
      <c r="C179" s="20" t="str">
        <f t="shared" si="67"/>
        <v>Underkriterie 3</v>
      </c>
      <c r="G179" s="38" t="str">
        <f t="shared" si="68"/>
        <v>Fejl</v>
      </c>
      <c r="H179" s="38" t="str">
        <f t="shared" si="68"/>
        <v>Fejl</v>
      </c>
      <c r="I179" s="38" t="str">
        <f t="shared" si="68"/>
        <v>Fejl</v>
      </c>
      <c r="J179" s="38" t="str">
        <f t="shared" si="68"/>
        <v>Fejl</v>
      </c>
      <c r="K179" s="38" t="str">
        <f t="shared" si="68"/>
        <v>Fejl</v>
      </c>
      <c r="L179" s="38" t="str">
        <f t="shared" si="68"/>
        <v>Fejl</v>
      </c>
      <c r="M179" s="38" t="str">
        <f t="shared" si="68"/>
        <v>Fejl</v>
      </c>
      <c r="N179" s="38" t="str">
        <f t="shared" si="68"/>
        <v>Fejl</v>
      </c>
      <c r="O179" s="38" t="str">
        <f t="shared" si="68"/>
        <v>Fejl</v>
      </c>
      <c r="P179" s="38" t="str">
        <f t="shared" si="68"/>
        <v>Fejl</v>
      </c>
      <c r="R179" s="20"/>
    </row>
    <row r="180" spans="3:19" x14ac:dyDescent="0.3">
      <c r="C180" s="20" t="str">
        <f t="shared" si="67"/>
        <v>Underkriterie 4</v>
      </c>
      <c r="G180" s="38" t="str">
        <f t="shared" si="68"/>
        <v>Fejl</v>
      </c>
      <c r="H180" s="38" t="str">
        <f t="shared" si="68"/>
        <v>Fejl</v>
      </c>
      <c r="I180" s="38" t="str">
        <f t="shared" si="68"/>
        <v>Fejl</v>
      </c>
      <c r="J180" s="38" t="str">
        <f t="shared" si="68"/>
        <v>Fejl</v>
      </c>
      <c r="K180" s="38" t="str">
        <f t="shared" si="68"/>
        <v>Fejl</v>
      </c>
      <c r="L180" s="38" t="str">
        <f t="shared" si="68"/>
        <v>Fejl</v>
      </c>
      <c r="M180" s="38" t="str">
        <f t="shared" si="68"/>
        <v>Fejl</v>
      </c>
      <c r="N180" s="38" t="str">
        <f t="shared" si="68"/>
        <v>Fejl</v>
      </c>
      <c r="O180" s="38" t="str">
        <f t="shared" si="68"/>
        <v>Fejl</v>
      </c>
      <c r="P180" s="38" t="str">
        <f t="shared" si="68"/>
        <v>Fejl</v>
      </c>
      <c r="R180" s="20"/>
    </row>
    <row r="181" spans="3:19" x14ac:dyDescent="0.3">
      <c r="C181" s="20" t="str">
        <f t="shared" si="67"/>
        <v>Underkriterie 5</v>
      </c>
      <c r="G181" s="38" t="str">
        <f t="shared" si="68"/>
        <v>Fejl</v>
      </c>
      <c r="H181" s="38" t="str">
        <f t="shared" si="68"/>
        <v>Fejl</v>
      </c>
      <c r="I181" s="38" t="str">
        <f t="shared" si="68"/>
        <v>Fejl</v>
      </c>
      <c r="J181" s="38" t="str">
        <f t="shared" si="68"/>
        <v>Fejl</v>
      </c>
      <c r="K181" s="38" t="str">
        <f t="shared" si="68"/>
        <v>Fejl</v>
      </c>
      <c r="L181" s="38" t="str">
        <f t="shared" si="68"/>
        <v>Fejl</v>
      </c>
      <c r="M181" s="38" t="str">
        <f t="shared" si="68"/>
        <v>Fejl</v>
      </c>
      <c r="N181" s="38" t="str">
        <f t="shared" si="68"/>
        <v>Fejl</v>
      </c>
      <c r="O181" s="38" t="str">
        <f t="shared" si="68"/>
        <v>Fejl</v>
      </c>
      <c r="P181" s="38" t="str">
        <f t="shared" si="68"/>
        <v>Fejl</v>
      </c>
      <c r="R181" s="20"/>
    </row>
    <row r="182" spans="3:19" x14ac:dyDescent="0.3">
      <c r="C182" s="20" t="str">
        <f t="shared" si="67"/>
        <v>Underkriterie 6</v>
      </c>
      <c r="G182" s="38" t="str">
        <f t="shared" si="68"/>
        <v>Fejl</v>
      </c>
      <c r="H182" s="38" t="str">
        <f t="shared" si="68"/>
        <v>Fejl</v>
      </c>
      <c r="I182" s="38" t="str">
        <f t="shared" si="68"/>
        <v>Fejl</v>
      </c>
      <c r="J182" s="38" t="str">
        <f t="shared" si="68"/>
        <v>Fejl</v>
      </c>
      <c r="K182" s="38" t="str">
        <f t="shared" si="68"/>
        <v>Fejl</v>
      </c>
      <c r="L182" s="38" t="str">
        <f t="shared" si="68"/>
        <v>Fejl</v>
      </c>
      <c r="M182" s="38" t="str">
        <f t="shared" si="68"/>
        <v>Fejl</v>
      </c>
      <c r="N182" s="38" t="str">
        <f t="shared" si="68"/>
        <v>Fejl</v>
      </c>
      <c r="O182" s="38" t="str">
        <f t="shared" si="68"/>
        <v>Fejl</v>
      </c>
      <c r="P182" s="38" t="str">
        <f t="shared" si="68"/>
        <v>Fejl</v>
      </c>
      <c r="R182" s="20"/>
    </row>
    <row r="183" spans="3:19" x14ac:dyDescent="0.3">
      <c r="C183" s="20" t="str">
        <f t="shared" si="67"/>
        <v>Underkriterie 7</v>
      </c>
      <c r="G183" s="38" t="str">
        <f t="shared" si="68"/>
        <v>Fejl</v>
      </c>
      <c r="H183" s="38" t="str">
        <f t="shared" si="68"/>
        <v>Fejl</v>
      </c>
      <c r="I183" s="38" t="str">
        <f t="shared" si="68"/>
        <v>Fejl</v>
      </c>
      <c r="J183" s="38" t="str">
        <f t="shared" si="68"/>
        <v>Fejl</v>
      </c>
      <c r="K183" s="38" t="str">
        <f t="shared" si="68"/>
        <v>Fejl</v>
      </c>
      <c r="L183" s="38" t="str">
        <f t="shared" si="68"/>
        <v>Fejl</v>
      </c>
      <c r="M183" s="38" t="str">
        <f t="shared" si="68"/>
        <v>Fejl</v>
      </c>
      <c r="N183" s="38" t="str">
        <f t="shared" si="68"/>
        <v>Fejl</v>
      </c>
      <c r="O183" s="38" t="str">
        <f t="shared" si="68"/>
        <v>Fejl</v>
      </c>
      <c r="P183" s="38" t="str">
        <f t="shared" si="68"/>
        <v>Fejl</v>
      </c>
      <c r="R183" s="20"/>
    </row>
    <row r="184" spans="3:19" x14ac:dyDescent="0.3">
      <c r="C184" s="20" t="str">
        <f t="shared" si="67"/>
        <v>Underkriterie 8</v>
      </c>
      <c r="G184" s="38" t="str">
        <f t="shared" si="68"/>
        <v>Fejl</v>
      </c>
      <c r="H184" s="38" t="str">
        <f t="shared" si="68"/>
        <v>Fejl</v>
      </c>
      <c r="I184" s="38" t="str">
        <f t="shared" si="68"/>
        <v>Fejl</v>
      </c>
      <c r="J184" s="38" t="str">
        <f t="shared" si="68"/>
        <v>Fejl</v>
      </c>
      <c r="K184" s="38" t="str">
        <f t="shared" si="68"/>
        <v>Fejl</v>
      </c>
      <c r="L184" s="38" t="str">
        <f t="shared" si="68"/>
        <v>Fejl</v>
      </c>
      <c r="M184" s="38" t="str">
        <f t="shared" si="68"/>
        <v>Fejl</v>
      </c>
      <c r="N184" s="38" t="str">
        <f t="shared" si="68"/>
        <v>Fejl</v>
      </c>
      <c r="O184" s="38" t="str">
        <f t="shared" si="68"/>
        <v>Fejl</v>
      </c>
      <c r="P184" s="38" t="str">
        <f t="shared" si="68"/>
        <v>Fejl</v>
      </c>
      <c r="R184" s="20"/>
    </row>
    <row r="185" spans="3:19" x14ac:dyDescent="0.3">
      <c r="C185" s="20" t="str">
        <f t="shared" si="67"/>
        <v>Underkriterie 9</v>
      </c>
      <c r="G185" s="38" t="str">
        <f t="shared" si="68"/>
        <v>Fejl</v>
      </c>
      <c r="H185" s="38" t="str">
        <f t="shared" si="68"/>
        <v>Fejl</v>
      </c>
      <c r="I185" s="38" t="str">
        <f t="shared" si="68"/>
        <v>Fejl</v>
      </c>
      <c r="J185" s="38" t="str">
        <f t="shared" si="68"/>
        <v>Fejl</v>
      </c>
      <c r="K185" s="38" t="str">
        <f t="shared" si="68"/>
        <v>Fejl</v>
      </c>
      <c r="L185" s="38" t="str">
        <f t="shared" si="68"/>
        <v>Fejl</v>
      </c>
      <c r="M185" s="38" t="str">
        <f t="shared" si="68"/>
        <v>Fejl</v>
      </c>
      <c r="N185" s="38" t="str">
        <f t="shared" si="68"/>
        <v>Fejl</v>
      </c>
      <c r="O185" s="38" t="str">
        <f t="shared" si="68"/>
        <v>Fejl</v>
      </c>
      <c r="P185" s="38" t="str">
        <f t="shared" si="68"/>
        <v>Fejl</v>
      </c>
      <c r="R185" s="20"/>
    </row>
    <row r="186" spans="3:19" x14ac:dyDescent="0.3">
      <c r="C186" s="20" t="str">
        <f t="shared" si="67"/>
        <v>Underkriterie 10</v>
      </c>
      <c r="G186" s="38" t="str">
        <f t="shared" si="68"/>
        <v>Fejl</v>
      </c>
      <c r="H186" s="38" t="str">
        <f t="shared" si="68"/>
        <v>Fejl</v>
      </c>
      <c r="I186" s="38" t="str">
        <f t="shared" si="68"/>
        <v>Fejl</v>
      </c>
      <c r="J186" s="38" t="str">
        <f t="shared" si="68"/>
        <v>Fejl</v>
      </c>
      <c r="K186" s="38" t="str">
        <f t="shared" si="68"/>
        <v>Fejl</v>
      </c>
      <c r="L186" s="38" t="str">
        <f t="shared" si="68"/>
        <v>Fejl</v>
      </c>
      <c r="M186" s="38" t="str">
        <f t="shared" si="68"/>
        <v>Fejl</v>
      </c>
      <c r="N186" s="38" t="str">
        <f t="shared" si="68"/>
        <v>Fejl</v>
      </c>
      <c r="O186" s="38" t="str">
        <f t="shared" si="68"/>
        <v>Fejl</v>
      </c>
      <c r="P186" s="38" t="str">
        <f t="shared" si="68"/>
        <v>Fejl</v>
      </c>
      <c r="R186" s="20"/>
    </row>
    <row r="187" spans="3:19" x14ac:dyDescent="0.3">
      <c r="C187" s="20" t="str">
        <f t="shared" si="67"/>
        <v>Underkriterie 11</v>
      </c>
      <c r="G187" s="38" t="str">
        <f t="shared" si="68"/>
        <v>Fejl</v>
      </c>
      <c r="H187" s="38" t="str">
        <f t="shared" si="68"/>
        <v>Fejl</v>
      </c>
      <c r="I187" s="38" t="str">
        <f t="shared" si="68"/>
        <v>Fejl</v>
      </c>
      <c r="J187" s="38" t="str">
        <f t="shared" si="68"/>
        <v>Fejl</v>
      </c>
      <c r="K187" s="38" t="str">
        <f t="shared" si="68"/>
        <v>Fejl</v>
      </c>
      <c r="L187" s="38" t="str">
        <f t="shared" si="68"/>
        <v>Fejl</v>
      </c>
      <c r="M187" s="38" t="str">
        <f t="shared" si="68"/>
        <v>Fejl</v>
      </c>
      <c r="N187" s="38" t="str">
        <f t="shared" si="68"/>
        <v>Fejl</v>
      </c>
      <c r="O187" s="38" t="str">
        <f t="shared" si="68"/>
        <v>Fejl</v>
      </c>
      <c r="P187" s="38" t="str">
        <f t="shared" si="68"/>
        <v>Fejl</v>
      </c>
      <c r="R187" s="20"/>
    </row>
    <row r="188" spans="3:19" x14ac:dyDescent="0.3">
      <c r="C188" s="20" t="str">
        <f t="shared" si="67"/>
        <v>Underkriterie 12</v>
      </c>
      <c r="G188" s="38" t="str">
        <f t="shared" si="68"/>
        <v>Fejl</v>
      </c>
      <c r="H188" s="38" t="str">
        <f t="shared" si="68"/>
        <v>Fejl</v>
      </c>
      <c r="I188" s="38" t="str">
        <f t="shared" si="68"/>
        <v>Fejl</v>
      </c>
      <c r="J188" s="38" t="str">
        <f t="shared" si="68"/>
        <v>Fejl</v>
      </c>
      <c r="K188" s="38" t="str">
        <f t="shared" si="68"/>
        <v>Fejl</v>
      </c>
      <c r="L188" s="38" t="str">
        <f t="shared" si="68"/>
        <v>Fejl</v>
      </c>
      <c r="M188" s="38" t="str">
        <f t="shared" si="68"/>
        <v>Fejl</v>
      </c>
      <c r="N188" s="38" t="str">
        <f t="shared" si="68"/>
        <v>Fejl</v>
      </c>
      <c r="O188" s="38" t="str">
        <f t="shared" si="68"/>
        <v>Fejl</v>
      </c>
      <c r="P188" s="38" t="str">
        <f t="shared" si="68"/>
        <v>Fejl</v>
      </c>
      <c r="R188" s="20"/>
    </row>
    <row r="189" spans="3:19" x14ac:dyDescent="0.3">
      <c r="C189" s="20" t="s">
        <v>36</v>
      </c>
      <c r="G189" s="38">
        <f>SUM(G176:G188)</f>
        <v>4.8500000000000005</v>
      </c>
      <c r="H189" s="38">
        <f t="shared" ref="H189:P189" si="69">SUM(H176:H188)</f>
        <v>5.6426829268292682</v>
      </c>
      <c r="I189" s="38">
        <f t="shared" si="69"/>
        <v>5.7111111111111112</v>
      </c>
      <c r="J189" s="38">
        <f t="shared" si="69"/>
        <v>6.5346153846153854</v>
      </c>
      <c r="K189" s="38">
        <f t="shared" si="69"/>
        <v>6.8592592592592592</v>
      </c>
      <c r="L189" s="38">
        <f t="shared" si="69"/>
        <v>0</v>
      </c>
      <c r="M189" s="38">
        <f>SUM(M176:M188)</f>
        <v>0</v>
      </c>
      <c r="N189" s="38">
        <f t="shared" si="69"/>
        <v>0</v>
      </c>
      <c r="O189" s="38">
        <f t="shared" si="69"/>
        <v>0</v>
      </c>
      <c r="P189" s="38">
        <f t="shared" si="69"/>
        <v>0</v>
      </c>
      <c r="R189" s="20"/>
    </row>
    <row r="190" spans="3:19" x14ac:dyDescent="0.3">
      <c r="R190" s="20"/>
    </row>
    <row r="191" spans="3:19" x14ac:dyDescent="0.3">
      <c r="C191" s="21" t="s">
        <v>16</v>
      </c>
      <c r="D191" s="21" t="s">
        <v>37</v>
      </c>
      <c r="G191" s="28" t="s">
        <v>0</v>
      </c>
      <c r="H191" s="28" t="s">
        <v>1</v>
      </c>
      <c r="I191" s="28" t="s">
        <v>2</v>
      </c>
      <c r="J191" s="28" t="s">
        <v>4</v>
      </c>
      <c r="K191" s="28" t="s">
        <v>5</v>
      </c>
      <c r="L191" s="28" t="s">
        <v>43</v>
      </c>
      <c r="M191" s="28" t="s">
        <v>44</v>
      </c>
      <c r="N191" s="28" t="s">
        <v>45</v>
      </c>
      <c r="O191" s="28" t="s">
        <v>46</v>
      </c>
      <c r="P191" s="28" t="s">
        <v>47</v>
      </c>
      <c r="R191" s="26"/>
    </row>
    <row r="192" spans="3:19" x14ac:dyDescent="0.3">
      <c r="C192" s="20" t="s">
        <v>10</v>
      </c>
      <c r="G192" s="39">
        <f>IF(OR(G5="",$T$6=0),"Fejl",(G5-$T$6)/$T$6)</f>
        <v>0</v>
      </c>
      <c r="H192" s="39">
        <f t="shared" ref="H192:P192" si="70">IF(OR(H5="",$T$6=0),"Fejl",(H5-$T$6)/$T$6)</f>
        <v>2.5000000000000001E-2</v>
      </c>
      <c r="I192" s="39">
        <f t="shared" si="70"/>
        <v>0.125</v>
      </c>
      <c r="J192" s="39">
        <f t="shared" si="70"/>
        <v>0.3</v>
      </c>
      <c r="K192" s="39">
        <f t="shared" si="70"/>
        <v>0.35</v>
      </c>
      <c r="L192" s="39" t="str">
        <f t="shared" si="70"/>
        <v>Fejl</v>
      </c>
      <c r="M192" s="39" t="str">
        <f t="shared" si="70"/>
        <v>Fejl</v>
      </c>
      <c r="N192" s="39" t="str">
        <f t="shared" si="70"/>
        <v>Fejl</v>
      </c>
      <c r="O192" s="39" t="str">
        <f t="shared" si="70"/>
        <v>Fejl</v>
      </c>
      <c r="P192" s="39" t="str">
        <f t="shared" si="70"/>
        <v>Fejl</v>
      </c>
      <c r="R192" s="26"/>
      <c r="S192" s="31"/>
    </row>
    <row r="193" spans="3:16" x14ac:dyDescent="0.3">
      <c r="C193" s="20" t="str">
        <f>C6</f>
        <v>Underkriterie 1</v>
      </c>
      <c r="G193" s="39" t="str">
        <f>IF(OR(G6="",$U17=0),"Fejl",($U17-G6)/$U17)</f>
        <v>Fejl</v>
      </c>
      <c r="H193" s="39" t="str">
        <f t="shared" ref="H193:P204" si="71">IF(OR(H6="",$U17=0),"Fejl",($U17-H6)/$U17)</f>
        <v>Fejl</v>
      </c>
      <c r="I193" s="39" t="str">
        <f t="shared" si="71"/>
        <v>Fejl</v>
      </c>
      <c r="J193" s="39" t="str">
        <f t="shared" si="71"/>
        <v>Fejl</v>
      </c>
      <c r="K193" s="39" t="str">
        <f t="shared" si="71"/>
        <v>Fejl</v>
      </c>
      <c r="L193" s="39" t="str">
        <f t="shared" si="71"/>
        <v>Fejl</v>
      </c>
      <c r="M193" s="39" t="str">
        <f t="shared" si="71"/>
        <v>Fejl</v>
      </c>
      <c r="N193" s="39" t="str">
        <f t="shared" si="71"/>
        <v>Fejl</v>
      </c>
      <c r="O193" s="39" t="str">
        <f t="shared" si="71"/>
        <v>Fejl</v>
      </c>
      <c r="P193" s="39" t="str">
        <f t="shared" si="71"/>
        <v>Fejl</v>
      </c>
    </row>
    <row r="194" spans="3:16" x14ac:dyDescent="0.3">
      <c r="C194" s="20" t="str">
        <f t="shared" ref="C194:C204" si="72">C7</f>
        <v>Underkriterie 2</v>
      </c>
      <c r="G194" s="39" t="str">
        <f t="shared" ref="G194:G204" si="73">IF(OR(G7="",$U18=0),"Fejl",($U18-G7)/$U18)</f>
        <v>Fejl</v>
      </c>
      <c r="H194" s="39" t="str">
        <f t="shared" si="71"/>
        <v>Fejl</v>
      </c>
      <c r="I194" s="39" t="str">
        <f t="shared" si="71"/>
        <v>Fejl</v>
      </c>
      <c r="J194" s="39" t="str">
        <f t="shared" si="71"/>
        <v>Fejl</v>
      </c>
      <c r="K194" s="39" t="str">
        <f t="shared" si="71"/>
        <v>Fejl</v>
      </c>
      <c r="L194" s="39" t="str">
        <f t="shared" si="71"/>
        <v>Fejl</v>
      </c>
      <c r="M194" s="39" t="str">
        <f t="shared" si="71"/>
        <v>Fejl</v>
      </c>
      <c r="N194" s="39" t="str">
        <f t="shared" si="71"/>
        <v>Fejl</v>
      </c>
      <c r="O194" s="39" t="str">
        <f t="shared" si="71"/>
        <v>Fejl</v>
      </c>
      <c r="P194" s="39" t="str">
        <f t="shared" si="71"/>
        <v>Fejl</v>
      </c>
    </row>
    <row r="195" spans="3:16" x14ac:dyDescent="0.3">
      <c r="C195" s="20" t="str">
        <f t="shared" si="72"/>
        <v>Underkriterie 3</v>
      </c>
      <c r="G195" s="39" t="str">
        <f t="shared" si="73"/>
        <v>Fejl</v>
      </c>
      <c r="H195" s="39" t="str">
        <f t="shared" si="71"/>
        <v>Fejl</v>
      </c>
      <c r="I195" s="39" t="str">
        <f t="shared" si="71"/>
        <v>Fejl</v>
      </c>
      <c r="J195" s="39" t="str">
        <f t="shared" si="71"/>
        <v>Fejl</v>
      </c>
      <c r="K195" s="39" t="str">
        <f t="shared" si="71"/>
        <v>Fejl</v>
      </c>
      <c r="L195" s="39" t="str">
        <f t="shared" si="71"/>
        <v>Fejl</v>
      </c>
      <c r="M195" s="39" t="str">
        <f t="shared" si="71"/>
        <v>Fejl</v>
      </c>
      <c r="N195" s="39" t="str">
        <f t="shared" si="71"/>
        <v>Fejl</v>
      </c>
      <c r="O195" s="39" t="str">
        <f t="shared" si="71"/>
        <v>Fejl</v>
      </c>
      <c r="P195" s="39" t="str">
        <f t="shared" si="71"/>
        <v>Fejl</v>
      </c>
    </row>
    <row r="196" spans="3:16" x14ac:dyDescent="0.3">
      <c r="C196" s="20" t="str">
        <f t="shared" si="72"/>
        <v>Underkriterie 4</v>
      </c>
      <c r="G196" s="39" t="str">
        <f t="shared" si="73"/>
        <v>Fejl</v>
      </c>
      <c r="H196" s="39" t="str">
        <f t="shared" si="71"/>
        <v>Fejl</v>
      </c>
      <c r="I196" s="39" t="str">
        <f t="shared" si="71"/>
        <v>Fejl</v>
      </c>
      <c r="J196" s="39" t="str">
        <f t="shared" si="71"/>
        <v>Fejl</v>
      </c>
      <c r="K196" s="39" t="str">
        <f t="shared" si="71"/>
        <v>Fejl</v>
      </c>
      <c r="L196" s="39" t="str">
        <f t="shared" si="71"/>
        <v>Fejl</v>
      </c>
      <c r="M196" s="39" t="str">
        <f t="shared" si="71"/>
        <v>Fejl</v>
      </c>
      <c r="N196" s="39" t="str">
        <f t="shared" si="71"/>
        <v>Fejl</v>
      </c>
      <c r="O196" s="39" t="str">
        <f t="shared" si="71"/>
        <v>Fejl</v>
      </c>
      <c r="P196" s="39" t="str">
        <f t="shared" si="71"/>
        <v>Fejl</v>
      </c>
    </row>
    <row r="197" spans="3:16" x14ac:dyDescent="0.3">
      <c r="C197" s="20" t="str">
        <f t="shared" si="72"/>
        <v>Underkriterie 5</v>
      </c>
      <c r="G197" s="39" t="str">
        <f t="shared" si="73"/>
        <v>Fejl</v>
      </c>
      <c r="H197" s="39" t="str">
        <f t="shared" si="71"/>
        <v>Fejl</v>
      </c>
      <c r="I197" s="39" t="str">
        <f>IF(OR(I10="",$U21=0),"Fejl",($U21-I10)/$U21)</f>
        <v>Fejl</v>
      </c>
      <c r="J197" s="39" t="str">
        <f t="shared" si="71"/>
        <v>Fejl</v>
      </c>
      <c r="K197" s="39" t="str">
        <f t="shared" si="71"/>
        <v>Fejl</v>
      </c>
      <c r="L197" s="39" t="str">
        <f t="shared" si="71"/>
        <v>Fejl</v>
      </c>
      <c r="M197" s="39" t="str">
        <f t="shared" si="71"/>
        <v>Fejl</v>
      </c>
      <c r="N197" s="39" t="str">
        <f t="shared" si="71"/>
        <v>Fejl</v>
      </c>
      <c r="O197" s="39" t="str">
        <f t="shared" si="71"/>
        <v>Fejl</v>
      </c>
      <c r="P197" s="39" t="str">
        <f t="shared" si="71"/>
        <v>Fejl</v>
      </c>
    </row>
    <row r="198" spans="3:16" x14ac:dyDescent="0.3">
      <c r="C198" s="20" t="str">
        <f t="shared" si="72"/>
        <v>Underkriterie 6</v>
      </c>
      <c r="G198" s="39" t="str">
        <f t="shared" si="73"/>
        <v>Fejl</v>
      </c>
      <c r="H198" s="39" t="str">
        <f t="shared" si="71"/>
        <v>Fejl</v>
      </c>
      <c r="I198" s="39" t="str">
        <f t="shared" si="71"/>
        <v>Fejl</v>
      </c>
      <c r="J198" s="39" t="str">
        <f t="shared" si="71"/>
        <v>Fejl</v>
      </c>
      <c r="K198" s="39" t="str">
        <f t="shared" si="71"/>
        <v>Fejl</v>
      </c>
      <c r="L198" s="39" t="str">
        <f t="shared" si="71"/>
        <v>Fejl</v>
      </c>
      <c r="M198" s="39" t="str">
        <f t="shared" si="71"/>
        <v>Fejl</v>
      </c>
      <c r="N198" s="39" t="str">
        <f t="shared" si="71"/>
        <v>Fejl</v>
      </c>
      <c r="O198" s="39" t="str">
        <f t="shared" si="71"/>
        <v>Fejl</v>
      </c>
      <c r="P198" s="39" t="str">
        <f t="shared" si="71"/>
        <v>Fejl</v>
      </c>
    </row>
    <row r="199" spans="3:16" x14ac:dyDescent="0.3">
      <c r="C199" s="20" t="str">
        <f t="shared" si="72"/>
        <v>Underkriterie 7</v>
      </c>
      <c r="G199" s="39" t="str">
        <f t="shared" si="73"/>
        <v>Fejl</v>
      </c>
      <c r="H199" s="39" t="str">
        <f t="shared" si="71"/>
        <v>Fejl</v>
      </c>
      <c r="I199" s="39" t="str">
        <f t="shared" si="71"/>
        <v>Fejl</v>
      </c>
      <c r="J199" s="39" t="str">
        <f t="shared" si="71"/>
        <v>Fejl</v>
      </c>
      <c r="K199" s="39" t="str">
        <f t="shared" si="71"/>
        <v>Fejl</v>
      </c>
      <c r="L199" s="39" t="str">
        <f t="shared" si="71"/>
        <v>Fejl</v>
      </c>
      <c r="M199" s="39" t="str">
        <f t="shared" si="71"/>
        <v>Fejl</v>
      </c>
      <c r="N199" s="39" t="str">
        <f t="shared" si="71"/>
        <v>Fejl</v>
      </c>
      <c r="O199" s="39" t="str">
        <f t="shared" si="71"/>
        <v>Fejl</v>
      </c>
      <c r="P199" s="39" t="str">
        <f t="shared" si="71"/>
        <v>Fejl</v>
      </c>
    </row>
    <row r="200" spans="3:16" x14ac:dyDescent="0.3">
      <c r="C200" s="20" t="str">
        <f t="shared" si="72"/>
        <v>Underkriterie 8</v>
      </c>
      <c r="G200" s="39" t="str">
        <f t="shared" si="73"/>
        <v>Fejl</v>
      </c>
      <c r="H200" s="39" t="str">
        <f t="shared" si="71"/>
        <v>Fejl</v>
      </c>
      <c r="I200" s="39" t="str">
        <f t="shared" si="71"/>
        <v>Fejl</v>
      </c>
      <c r="J200" s="39" t="str">
        <f t="shared" si="71"/>
        <v>Fejl</v>
      </c>
      <c r="K200" s="39" t="str">
        <f t="shared" si="71"/>
        <v>Fejl</v>
      </c>
      <c r="L200" s="39" t="str">
        <f t="shared" si="71"/>
        <v>Fejl</v>
      </c>
      <c r="M200" s="39" t="str">
        <f t="shared" si="71"/>
        <v>Fejl</v>
      </c>
      <c r="N200" s="39" t="str">
        <f t="shared" si="71"/>
        <v>Fejl</v>
      </c>
      <c r="O200" s="39" t="str">
        <f t="shared" si="71"/>
        <v>Fejl</v>
      </c>
      <c r="P200" s="39" t="str">
        <f t="shared" si="71"/>
        <v>Fejl</v>
      </c>
    </row>
    <row r="201" spans="3:16" x14ac:dyDescent="0.3">
      <c r="C201" s="20" t="str">
        <f t="shared" si="72"/>
        <v>Underkriterie 9</v>
      </c>
      <c r="G201" s="39" t="str">
        <f t="shared" si="73"/>
        <v>Fejl</v>
      </c>
      <c r="H201" s="39" t="str">
        <f t="shared" si="71"/>
        <v>Fejl</v>
      </c>
      <c r="I201" s="39" t="str">
        <f t="shared" si="71"/>
        <v>Fejl</v>
      </c>
      <c r="J201" s="39" t="str">
        <f t="shared" si="71"/>
        <v>Fejl</v>
      </c>
      <c r="K201" s="39" t="str">
        <f t="shared" si="71"/>
        <v>Fejl</v>
      </c>
      <c r="L201" s="39" t="str">
        <f t="shared" si="71"/>
        <v>Fejl</v>
      </c>
      <c r="M201" s="39" t="str">
        <f t="shared" si="71"/>
        <v>Fejl</v>
      </c>
      <c r="N201" s="39" t="str">
        <f t="shared" si="71"/>
        <v>Fejl</v>
      </c>
      <c r="O201" s="39" t="str">
        <f t="shared" si="71"/>
        <v>Fejl</v>
      </c>
      <c r="P201" s="39" t="str">
        <f t="shared" si="71"/>
        <v>Fejl</v>
      </c>
    </row>
    <row r="202" spans="3:16" x14ac:dyDescent="0.3">
      <c r="C202" s="20" t="str">
        <f t="shared" si="72"/>
        <v>Underkriterie 10</v>
      </c>
      <c r="G202" s="39" t="str">
        <f t="shared" si="73"/>
        <v>Fejl</v>
      </c>
      <c r="H202" s="39" t="str">
        <f t="shared" si="71"/>
        <v>Fejl</v>
      </c>
      <c r="I202" s="39" t="str">
        <f t="shared" si="71"/>
        <v>Fejl</v>
      </c>
      <c r="J202" s="39" t="str">
        <f t="shared" si="71"/>
        <v>Fejl</v>
      </c>
      <c r="K202" s="39" t="str">
        <f t="shared" si="71"/>
        <v>Fejl</v>
      </c>
      <c r="L202" s="39" t="str">
        <f t="shared" si="71"/>
        <v>Fejl</v>
      </c>
      <c r="M202" s="39" t="str">
        <f t="shared" si="71"/>
        <v>Fejl</v>
      </c>
      <c r="N202" s="39" t="str">
        <f t="shared" si="71"/>
        <v>Fejl</v>
      </c>
      <c r="O202" s="39" t="str">
        <f t="shared" si="71"/>
        <v>Fejl</v>
      </c>
      <c r="P202" s="39" t="str">
        <f t="shared" si="71"/>
        <v>Fejl</v>
      </c>
    </row>
    <row r="203" spans="3:16" x14ac:dyDescent="0.3">
      <c r="C203" s="20" t="str">
        <f t="shared" si="72"/>
        <v>Underkriterie 11</v>
      </c>
      <c r="G203" s="39" t="str">
        <f t="shared" si="73"/>
        <v>Fejl</v>
      </c>
      <c r="H203" s="39" t="str">
        <f t="shared" si="71"/>
        <v>Fejl</v>
      </c>
      <c r="I203" s="39" t="str">
        <f t="shared" si="71"/>
        <v>Fejl</v>
      </c>
      <c r="J203" s="39" t="str">
        <f t="shared" si="71"/>
        <v>Fejl</v>
      </c>
      <c r="K203" s="39" t="str">
        <f t="shared" si="71"/>
        <v>Fejl</v>
      </c>
      <c r="L203" s="39" t="str">
        <f t="shared" si="71"/>
        <v>Fejl</v>
      </c>
      <c r="M203" s="39" t="str">
        <f t="shared" si="71"/>
        <v>Fejl</v>
      </c>
      <c r="N203" s="39" t="str">
        <f t="shared" si="71"/>
        <v>Fejl</v>
      </c>
      <c r="O203" s="39" t="str">
        <f t="shared" si="71"/>
        <v>Fejl</v>
      </c>
      <c r="P203" s="39" t="str">
        <f t="shared" si="71"/>
        <v>Fejl</v>
      </c>
    </row>
    <row r="204" spans="3:16" x14ac:dyDescent="0.3">
      <c r="C204" s="20" t="str">
        <f t="shared" si="72"/>
        <v>Underkriterie 12</v>
      </c>
      <c r="G204" s="39" t="str">
        <f t="shared" si="73"/>
        <v>Fejl</v>
      </c>
      <c r="H204" s="39" t="str">
        <f t="shared" si="71"/>
        <v>Fejl</v>
      </c>
      <c r="I204" s="39" t="str">
        <f t="shared" si="71"/>
        <v>Fejl</v>
      </c>
      <c r="J204" s="39" t="str">
        <f t="shared" si="71"/>
        <v>Fejl</v>
      </c>
      <c r="K204" s="39" t="str">
        <f t="shared" si="71"/>
        <v>Fejl</v>
      </c>
      <c r="L204" s="39" t="str">
        <f t="shared" si="71"/>
        <v>Fejl</v>
      </c>
      <c r="M204" s="39" t="str">
        <f t="shared" si="71"/>
        <v>Fejl</v>
      </c>
      <c r="N204" s="39" t="str">
        <f t="shared" si="71"/>
        <v>Fejl</v>
      </c>
      <c r="O204" s="39" t="str">
        <f t="shared" si="71"/>
        <v>Fejl</v>
      </c>
      <c r="P204" s="39" t="str">
        <f t="shared" si="71"/>
        <v>Fejl</v>
      </c>
    </row>
    <row r="205" spans="3:16" x14ac:dyDescent="0.3">
      <c r="C205" s="20" t="s">
        <v>7</v>
      </c>
      <c r="G205" s="39">
        <f>IF(G192="Fejl","Fejl",G192*$E5)</f>
        <v>0</v>
      </c>
      <c r="H205" s="39">
        <f t="shared" ref="H205:P205" si="74">IF(H192="Fejl","Fejl",H192*$E5)</f>
        <v>1.3750000000000002E-2</v>
      </c>
      <c r="I205" s="39">
        <f t="shared" si="74"/>
        <v>6.8750000000000006E-2</v>
      </c>
      <c r="J205" s="39">
        <f t="shared" si="74"/>
        <v>0.16500000000000001</v>
      </c>
      <c r="K205" s="39">
        <f t="shared" si="74"/>
        <v>0.1925</v>
      </c>
      <c r="L205" s="39" t="str">
        <f t="shared" si="74"/>
        <v>Fejl</v>
      </c>
      <c r="M205" s="39" t="str">
        <f t="shared" si="74"/>
        <v>Fejl</v>
      </c>
      <c r="N205" s="39" t="str">
        <f t="shared" si="74"/>
        <v>Fejl</v>
      </c>
      <c r="O205" s="39" t="str">
        <f t="shared" si="74"/>
        <v>Fejl</v>
      </c>
      <c r="P205" s="39" t="str">
        <f t="shared" si="74"/>
        <v>Fejl</v>
      </c>
    </row>
    <row r="206" spans="3:16" x14ac:dyDescent="0.3">
      <c r="C206" s="20" t="str">
        <f>C6</f>
        <v>Underkriterie 1</v>
      </c>
      <c r="G206" s="39" t="str">
        <f t="shared" ref="G206:P217" si="75">IF(G193="Fejl","Fejl",G193*$E6)</f>
        <v>Fejl</v>
      </c>
      <c r="H206" s="39" t="str">
        <f t="shared" si="75"/>
        <v>Fejl</v>
      </c>
      <c r="I206" s="39" t="str">
        <f t="shared" si="75"/>
        <v>Fejl</v>
      </c>
      <c r="J206" s="39" t="str">
        <f t="shared" si="75"/>
        <v>Fejl</v>
      </c>
      <c r="K206" s="39" t="str">
        <f t="shared" si="75"/>
        <v>Fejl</v>
      </c>
      <c r="L206" s="39" t="str">
        <f t="shared" si="75"/>
        <v>Fejl</v>
      </c>
      <c r="M206" s="39" t="str">
        <f t="shared" si="75"/>
        <v>Fejl</v>
      </c>
      <c r="N206" s="39" t="str">
        <f t="shared" si="75"/>
        <v>Fejl</v>
      </c>
      <c r="O206" s="39" t="str">
        <f t="shared" si="75"/>
        <v>Fejl</v>
      </c>
      <c r="P206" s="39" t="str">
        <f t="shared" si="75"/>
        <v>Fejl</v>
      </c>
    </row>
    <row r="207" spans="3:16" x14ac:dyDescent="0.3">
      <c r="C207" s="20" t="str">
        <f t="shared" ref="C207:C217" si="76">C7</f>
        <v>Underkriterie 2</v>
      </c>
      <c r="G207" s="39" t="str">
        <f t="shared" si="75"/>
        <v>Fejl</v>
      </c>
      <c r="H207" s="39" t="str">
        <f t="shared" si="75"/>
        <v>Fejl</v>
      </c>
      <c r="I207" s="39" t="str">
        <f t="shared" si="75"/>
        <v>Fejl</v>
      </c>
      <c r="J207" s="39" t="str">
        <f t="shared" si="75"/>
        <v>Fejl</v>
      </c>
      <c r="K207" s="39" t="str">
        <f t="shared" si="75"/>
        <v>Fejl</v>
      </c>
      <c r="L207" s="39" t="str">
        <f t="shared" si="75"/>
        <v>Fejl</v>
      </c>
      <c r="M207" s="39" t="str">
        <f t="shared" si="75"/>
        <v>Fejl</v>
      </c>
      <c r="N207" s="39" t="str">
        <f t="shared" si="75"/>
        <v>Fejl</v>
      </c>
      <c r="O207" s="39" t="str">
        <f t="shared" si="75"/>
        <v>Fejl</v>
      </c>
      <c r="P207" s="39" t="str">
        <f t="shared" si="75"/>
        <v>Fejl</v>
      </c>
    </row>
    <row r="208" spans="3:16" x14ac:dyDescent="0.3">
      <c r="C208" s="20" t="str">
        <f t="shared" si="76"/>
        <v>Underkriterie 3</v>
      </c>
      <c r="G208" s="39" t="str">
        <f t="shared" si="75"/>
        <v>Fejl</v>
      </c>
      <c r="H208" s="39" t="str">
        <f t="shared" si="75"/>
        <v>Fejl</v>
      </c>
      <c r="I208" s="39" t="str">
        <f t="shared" si="75"/>
        <v>Fejl</v>
      </c>
      <c r="J208" s="39" t="str">
        <f t="shared" si="75"/>
        <v>Fejl</v>
      </c>
      <c r="K208" s="39" t="str">
        <f t="shared" si="75"/>
        <v>Fejl</v>
      </c>
      <c r="L208" s="39" t="str">
        <f t="shared" si="75"/>
        <v>Fejl</v>
      </c>
      <c r="M208" s="39" t="str">
        <f t="shared" si="75"/>
        <v>Fejl</v>
      </c>
      <c r="N208" s="39" t="str">
        <f t="shared" si="75"/>
        <v>Fejl</v>
      </c>
      <c r="O208" s="39" t="str">
        <f t="shared" si="75"/>
        <v>Fejl</v>
      </c>
      <c r="P208" s="39" t="str">
        <f t="shared" si="75"/>
        <v>Fejl</v>
      </c>
    </row>
    <row r="209" spans="3:16" x14ac:dyDescent="0.3">
      <c r="C209" s="20" t="str">
        <f t="shared" si="76"/>
        <v>Underkriterie 4</v>
      </c>
      <c r="G209" s="39" t="str">
        <f t="shared" si="75"/>
        <v>Fejl</v>
      </c>
      <c r="H209" s="39" t="str">
        <f t="shared" si="75"/>
        <v>Fejl</v>
      </c>
      <c r="I209" s="39" t="str">
        <f t="shared" si="75"/>
        <v>Fejl</v>
      </c>
      <c r="J209" s="39" t="str">
        <f t="shared" si="75"/>
        <v>Fejl</v>
      </c>
      <c r="K209" s="39" t="str">
        <f t="shared" si="75"/>
        <v>Fejl</v>
      </c>
      <c r="L209" s="39" t="str">
        <f t="shared" si="75"/>
        <v>Fejl</v>
      </c>
      <c r="M209" s="39" t="str">
        <f t="shared" si="75"/>
        <v>Fejl</v>
      </c>
      <c r="N209" s="39" t="str">
        <f t="shared" si="75"/>
        <v>Fejl</v>
      </c>
      <c r="O209" s="39" t="str">
        <f t="shared" si="75"/>
        <v>Fejl</v>
      </c>
      <c r="P209" s="39" t="str">
        <f t="shared" si="75"/>
        <v>Fejl</v>
      </c>
    </row>
    <row r="210" spans="3:16" x14ac:dyDescent="0.3">
      <c r="C210" s="20" t="str">
        <f t="shared" si="76"/>
        <v>Underkriterie 5</v>
      </c>
      <c r="G210" s="39" t="str">
        <f t="shared" si="75"/>
        <v>Fejl</v>
      </c>
      <c r="H210" s="39" t="str">
        <f t="shared" si="75"/>
        <v>Fejl</v>
      </c>
      <c r="I210" s="39" t="str">
        <f t="shared" si="75"/>
        <v>Fejl</v>
      </c>
      <c r="J210" s="39" t="str">
        <f t="shared" si="75"/>
        <v>Fejl</v>
      </c>
      <c r="K210" s="39" t="str">
        <f t="shared" si="75"/>
        <v>Fejl</v>
      </c>
      <c r="L210" s="39" t="str">
        <f t="shared" si="75"/>
        <v>Fejl</v>
      </c>
      <c r="M210" s="39" t="str">
        <f t="shared" si="75"/>
        <v>Fejl</v>
      </c>
      <c r="N210" s="39" t="str">
        <f t="shared" si="75"/>
        <v>Fejl</v>
      </c>
      <c r="O210" s="39" t="str">
        <f t="shared" si="75"/>
        <v>Fejl</v>
      </c>
      <c r="P210" s="39" t="str">
        <f t="shared" si="75"/>
        <v>Fejl</v>
      </c>
    </row>
    <row r="211" spans="3:16" x14ac:dyDescent="0.3">
      <c r="C211" s="20" t="str">
        <f t="shared" si="76"/>
        <v>Underkriterie 6</v>
      </c>
      <c r="G211" s="39" t="str">
        <f t="shared" si="75"/>
        <v>Fejl</v>
      </c>
      <c r="H211" s="39" t="str">
        <f t="shared" si="75"/>
        <v>Fejl</v>
      </c>
      <c r="I211" s="39" t="str">
        <f t="shared" si="75"/>
        <v>Fejl</v>
      </c>
      <c r="J211" s="39" t="str">
        <f t="shared" si="75"/>
        <v>Fejl</v>
      </c>
      <c r="K211" s="39" t="str">
        <f t="shared" si="75"/>
        <v>Fejl</v>
      </c>
      <c r="L211" s="39" t="str">
        <f t="shared" si="75"/>
        <v>Fejl</v>
      </c>
      <c r="M211" s="39" t="str">
        <f t="shared" si="75"/>
        <v>Fejl</v>
      </c>
      <c r="N211" s="39" t="str">
        <f t="shared" si="75"/>
        <v>Fejl</v>
      </c>
      <c r="O211" s="39" t="str">
        <f t="shared" si="75"/>
        <v>Fejl</v>
      </c>
      <c r="P211" s="39" t="str">
        <f t="shared" si="75"/>
        <v>Fejl</v>
      </c>
    </row>
    <row r="212" spans="3:16" x14ac:dyDescent="0.3">
      <c r="C212" s="20" t="str">
        <f t="shared" si="76"/>
        <v>Underkriterie 7</v>
      </c>
      <c r="G212" s="39" t="str">
        <f t="shared" si="75"/>
        <v>Fejl</v>
      </c>
      <c r="H212" s="39" t="str">
        <f t="shared" si="75"/>
        <v>Fejl</v>
      </c>
      <c r="I212" s="39" t="str">
        <f t="shared" si="75"/>
        <v>Fejl</v>
      </c>
      <c r="J212" s="39" t="str">
        <f t="shared" si="75"/>
        <v>Fejl</v>
      </c>
      <c r="K212" s="39" t="str">
        <f t="shared" si="75"/>
        <v>Fejl</v>
      </c>
      <c r="L212" s="39" t="str">
        <f t="shared" si="75"/>
        <v>Fejl</v>
      </c>
      <c r="M212" s="39" t="str">
        <f t="shared" si="75"/>
        <v>Fejl</v>
      </c>
      <c r="N212" s="39" t="str">
        <f t="shared" si="75"/>
        <v>Fejl</v>
      </c>
      <c r="O212" s="39" t="str">
        <f t="shared" si="75"/>
        <v>Fejl</v>
      </c>
      <c r="P212" s="39" t="str">
        <f t="shared" si="75"/>
        <v>Fejl</v>
      </c>
    </row>
    <row r="213" spans="3:16" x14ac:dyDescent="0.3">
      <c r="C213" s="20" t="str">
        <f t="shared" si="76"/>
        <v>Underkriterie 8</v>
      </c>
      <c r="G213" s="39" t="str">
        <f t="shared" si="75"/>
        <v>Fejl</v>
      </c>
      <c r="H213" s="39" t="str">
        <f t="shared" si="75"/>
        <v>Fejl</v>
      </c>
      <c r="I213" s="39" t="str">
        <f t="shared" si="75"/>
        <v>Fejl</v>
      </c>
      <c r="J213" s="39" t="str">
        <f t="shared" si="75"/>
        <v>Fejl</v>
      </c>
      <c r="K213" s="39" t="str">
        <f t="shared" si="75"/>
        <v>Fejl</v>
      </c>
      <c r="L213" s="39" t="str">
        <f t="shared" si="75"/>
        <v>Fejl</v>
      </c>
      <c r="M213" s="39" t="str">
        <f t="shared" si="75"/>
        <v>Fejl</v>
      </c>
      <c r="N213" s="39" t="str">
        <f t="shared" si="75"/>
        <v>Fejl</v>
      </c>
      <c r="O213" s="39" t="str">
        <f t="shared" si="75"/>
        <v>Fejl</v>
      </c>
      <c r="P213" s="39" t="str">
        <f t="shared" si="75"/>
        <v>Fejl</v>
      </c>
    </row>
    <row r="214" spans="3:16" x14ac:dyDescent="0.3">
      <c r="C214" s="20" t="str">
        <f t="shared" si="76"/>
        <v>Underkriterie 9</v>
      </c>
      <c r="G214" s="39" t="str">
        <f t="shared" si="75"/>
        <v>Fejl</v>
      </c>
      <c r="H214" s="39" t="str">
        <f t="shared" si="75"/>
        <v>Fejl</v>
      </c>
      <c r="I214" s="39" t="str">
        <f t="shared" si="75"/>
        <v>Fejl</v>
      </c>
      <c r="J214" s="39" t="str">
        <f t="shared" si="75"/>
        <v>Fejl</v>
      </c>
      <c r="K214" s="39" t="str">
        <f t="shared" si="75"/>
        <v>Fejl</v>
      </c>
      <c r="L214" s="39" t="str">
        <f t="shared" si="75"/>
        <v>Fejl</v>
      </c>
      <c r="M214" s="39" t="str">
        <f t="shared" si="75"/>
        <v>Fejl</v>
      </c>
      <c r="N214" s="39" t="str">
        <f t="shared" si="75"/>
        <v>Fejl</v>
      </c>
      <c r="O214" s="39" t="str">
        <f t="shared" si="75"/>
        <v>Fejl</v>
      </c>
      <c r="P214" s="39" t="str">
        <f t="shared" si="75"/>
        <v>Fejl</v>
      </c>
    </row>
    <row r="215" spans="3:16" x14ac:dyDescent="0.3">
      <c r="C215" s="20" t="str">
        <f t="shared" si="76"/>
        <v>Underkriterie 10</v>
      </c>
      <c r="G215" s="39" t="str">
        <f t="shared" si="75"/>
        <v>Fejl</v>
      </c>
      <c r="H215" s="39" t="str">
        <f t="shared" si="75"/>
        <v>Fejl</v>
      </c>
      <c r="I215" s="39" t="str">
        <f t="shared" si="75"/>
        <v>Fejl</v>
      </c>
      <c r="J215" s="39" t="str">
        <f t="shared" si="75"/>
        <v>Fejl</v>
      </c>
      <c r="K215" s="39" t="str">
        <f t="shared" si="75"/>
        <v>Fejl</v>
      </c>
      <c r="L215" s="39" t="str">
        <f t="shared" si="75"/>
        <v>Fejl</v>
      </c>
      <c r="M215" s="39" t="str">
        <f t="shared" si="75"/>
        <v>Fejl</v>
      </c>
      <c r="N215" s="39" t="str">
        <f t="shared" si="75"/>
        <v>Fejl</v>
      </c>
      <c r="O215" s="39" t="str">
        <f t="shared" si="75"/>
        <v>Fejl</v>
      </c>
      <c r="P215" s="39" t="str">
        <f t="shared" si="75"/>
        <v>Fejl</v>
      </c>
    </row>
    <row r="216" spans="3:16" x14ac:dyDescent="0.3">
      <c r="C216" s="20" t="str">
        <f t="shared" si="76"/>
        <v>Underkriterie 11</v>
      </c>
      <c r="G216" s="39" t="str">
        <f t="shared" si="75"/>
        <v>Fejl</v>
      </c>
      <c r="H216" s="39" t="str">
        <f t="shared" si="75"/>
        <v>Fejl</v>
      </c>
      <c r="I216" s="39" t="str">
        <f t="shared" si="75"/>
        <v>Fejl</v>
      </c>
      <c r="J216" s="39" t="str">
        <f t="shared" si="75"/>
        <v>Fejl</v>
      </c>
      <c r="K216" s="39" t="str">
        <f t="shared" si="75"/>
        <v>Fejl</v>
      </c>
      <c r="L216" s="39" t="str">
        <f t="shared" si="75"/>
        <v>Fejl</v>
      </c>
      <c r="M216" s="39" t="str">
        <f t="shared" si="75"/>
        <v>Fejl</v>
      </c>
      <c r="N216" s="39" t="str">
        <f t="shared" si="75"/>
        <v>Fejl</v>
      </c>
      <c r="O216" s="39" t="str">
        <f t="shared" si="75"/>
        <v>Fejl</v>
      </c>
      <c r="P216" s="39" t="str">
        <f t="shared" si="75"/>
        <v>Fejl</v>
      </c>
    </row>
    <row r="217" spans="3:16" x14ac:dyDescent="0.3">
      <c r="C217" s="20" t="str">
        <f t="shared" si="76"/>
        <v>Underkriterie 12</v>
      </c>
      <c r="G217" s="39" t="str">
        <f t="shared" si="75"/>
        <v>Fejl</v>
      </c>
      <c r="H217" s="39" t="str">
        <f t="shared" si="75"/>
        <v>Fejl</v>
      </c>
      <c r="I217" s="39" t="str">
        <f t="shared" si="75"/>
        <v>Fejl</v>
      </c>
      <c r="J217" s="39" t="str">
        <f t="shared" si="75"/>
        <v>Fejl</v>
      </c>
      <c r="K217" s="39" t="str">
        <f t="shared" si="75"/>
        <v>Fejl</v>
      </c>
      <c r="L217" s="39" t="str">
        <f t="shared" si="75"/>
        <v>Fejl</v>
      </c>
      <c r="M217" s="39" t="str">
        <f t="shared" si="75"/>
        <v>Fejl</v>
      </c>
      <c r="N217" s="39" t="str">
        <f t="shared" si="75"/>
        <v>Fejl</v>
      </c>
      <c r="O217" s="39" t="str">
        <f t="shared" si="75"/>
        <v>Fejl</v>
      </c>
      <c r="P217" s="39" t="str">
        <f t="shared" si="75"/>
        <v>Fejl</v>
      </c>
    </row>
    <row r="218" spans="3:16" x14ac:dyDescent="0.3">
      <c r="C218" s="20" t="s">
        <v>35</v>
      </c>
      <c r="G218" s="39">
        <f>SUM(G205:G217)</f>
        <v>0</v>
      </c>
      <c r="H218" s="39">
        <f t="shared" ref="H218:P218" si="77">SUM(H205:H217)</f>
        <v>1.3750000000000002E-2</v>
      </c>
      <c r="I218" s="39">
        <f>SUM(I205:I217)</f>
        <v>6.8750000000000006E-2</v>
      </c>
      <c r="J218" s="39">
        <f t="shared" si="77"/>
        <v>0.16500000000000001</v>
      </c>
      <c r="K218" s="39">
        <f t="shared" si="77"/>
        <v>0.1925</v>
      </c>
      <c r="L218" s="39">
        <f t="shared" si="77"/>
        <v>0</v>
      </c>
      <c r="M218" s="39">
        <f t="shared" si="77"/>
        <v>0</v>
      </c>
      <c r="N218" s="39">
        <f t="shared" si="77"/>
        <v>0</v>
      </c>
      <c r="O218" s="39">
        <f t="shared" si="77"/>
        <v>0</v>
      </c>
      <c r="P218" s="39">
        <f t="shared" si="77"/>
        <v>0</v>
      </c>
    </row>
    <row r="219" spans="3:16" x14ac:dyDescent="0.3">
      <c r="G219" s="40"/>
      <c r="H219" s="40"/>
      <c r="I219" s="40"/>
      <c r="J219" s="40"/>
      <c r="K219" s="40"/>
      <c r="L219" s="40"/>
      <c r="M219" s="40"/>
      <c r="N219" s="40"/>
      <c r="O219" s="40"/>
      <c r="P219" s="40"/>
    </row>
  </sheetData>
  <sheetProtection algorithmName="SHA-512" hashValue="iEkanYKjbmxgsM1bM2dGRtQkFBXdb9TR9RIjircleR6tNXPGuu/Gw6TibdTAhTrytL9hv8H/ngUa6ykRaLd1Vg==" saltValue="0zEFyTX6NwLalIo0rFt7vQ==" spinCount="100000" sheet="1" selectLockedCells="1"/>
  <mergeCells count="2">
    <mergeCell ref="F2:G2"/>
    <mergeCell ref="I2:J2"/>
  </mergeCells>
  <conditionalFormatting sqref="G14:P17">
    <cfRule type="cellIs" dxfId="60" priority="45" operator="notBetween">
      <formula>$H$2</formula>
      <formula>$K$2</formula>
    </cfRule>
  </conditionalFormatting>
  <conditionalFormatting sqref="E18">
    <cfRule type="cellIs" dxfId="59" priority="40" operator="notBetween">
      <formula>1</formula>
      <formula>1</formula>
    </cfRule>
  </conditionalFormatting>
  <conditionalFormatting sqref="E18">
    <cfRule type="uniqueValues" priority="41"/>
    <cfRule type="containsBlanks" dxfId="58" priority="42">
      <formula>LEN(TRIM(E18))=0</formula>
    </cfRule>
  </conditionalFormatting>
  <conditionalFormatting sqref="D14:D17">
    <cfRule type="uniqueValues" priority="38"/>
    <cfRule type="containsBlanks" dxfId="57" priority="39">
      <formula>LEN(TRIM(D14))=0</formula>
    </cfRule>
  </conditionalFormatting>
  <conditionalFormatting sqref="E14:E17">
    <cfRule type="uniqueValues" priority="36"/>
    <cfRule type="containsBlanks" dxfId="56" priority="37">
      <formula>LEN(TRIM(E14))=0</formula>
    </cfRule>
  </conditionalFormatting>
  <conditionalFormatting sqref="G5:P5 G14:P17">
    <cfRule type="containsBlanks" dxfId="55" priority="43">
      <formula>LEN(TRIM(G5))=0</formula>
    </cfRule>
  </conditionalFormatting>
  <conditionalFormatting sqref="G6:P9">
    <cfRule type="cellIs" dxfId="54" priority="30" operator="notBetween">
      <formula>$H$2</formula>
      <formula>$K$2</formula>
    </cfRule>
  </conditionalFormatting>
  <conditionalFormatting sqref="D6:D9">
    <cfRule type="uniqueValues" priority="27"/>
    <cfRule type="containsBlanks" dxfId="53" priority="28">
      <formula>LEN(TRIM(D6))=0</formula>
    </cfRule>
  </conditionalFormatting>
  <conditionalFormatting sqref="E6:E9">
    <cfRule type="uniqueValues" priority="25"/>
    <cfRule type="containsBlanks" dxfId="52" priority="26">
      <formula>LEN(TRIM(E6))=0</formula>
    </cfRule>
  </conditionalFormatting>
  <conditionalFormatting sqref="G6:P9">
    <cfRule type="containsBlanks" dxfId="51" priority="29">
      <formula>LEN(TRIM(G6))=0</formula>
    </cfRule>
  </conditionalFormatting>
  <conditionalFormatting sqref="G10:P13">
    <cfRule type="cellIs" dxfId="50" priority="24" operator="notBetween">
      <formula>$H$2</formula>
      <formula>$K$2</formula>
    </cfRule>
  </conditionalFormatting>
  <conditionalFormatting sqref="D10:D13">
    <cfRule type="uniqueValues" priority="21"/>
    <cfRule type="containsBlanks" dxfId="49" priority="22">
      <formula>LEN(TRIM(D10))=0</formula>
    </cfRule>
  </conditionalFormatting>
  <conditionalFormatting sqref="E10:E13">
    <cfRule type="uniqueValues" priority="19"/>
    <cfRule type="containsBlanks" dxfId="48" priority="20">
      <formula>LEN(TRIM(E10))=0</formula>
    </cfRule>
  </conditionalFormatting>
  <conditionalFormatting sqref="G10:P13">
    <cfRule type="containsBlanks" dxfId="47" priority="23">
      <formula>LEN(TRIM(G10))=0</formula>
    </cfRule>
  </conditionalFormatting>
  <conditionalFormatting sqref="G21:P21">
    <cfRule type="top10" dxfId="46" priority="6" percent="1" bottom="1" rank="1"/>
  </conditionalFormatting>
  <conditionalFormatting sqref="G22:P22">
    <cfRule type="top10" dxfId="45" priority="5" percent="1" bottom="1" rank="1"/>
  </conditionalFormatting>
  <conditionalFormatting sqref="G23:P23">
    <cfRule type="top10" dxfId="44" priority="4" percent="1" rank="1"/>
  </conditionalFormatting>
  <conditionalFormatting sqref="G24:P24">
    <cfRule type="top10" dxfId="43" priority="3" percent="1" rank="1"/>
  </conditionalFormatting>
  <conditionalFormatting sqref="G25:P25">
    <cfRule type="top10" dxfId="42" priority="2" percent="1" rank="1"/>
  </conditionalFormatting>
  <conditionalFormatting sqref="G26:P26">
    <cfRule type="top10" dxfId="41" priority="1" percent="1" bottom="1" rank="1"/>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dimension ref="A1:U219"/>
  <sheetViews>
    <sheetView zoomScale="90" zoomScaleNormal="90" workbookViewId="0">
      <selection activeCell="P11" sqref="P11"/>
    </sheetView>
  </sheetViews>
  <sheetFormatPr defaultColWidth="9.109375" defaultRowHeight="13.8" x14ac:dyDescent="0.3"/>
  <cols>
    <col min="1" max="1" width="9.109375" style="20"/>
    <col min="2" max="2" width="2.88671875" style="20" customWidth="1"/>
    <col min="3" max="3" width="16.33203125" style="20" customWidth="1"/>
    <col min="4" max="4" width="22" style="20" customWidth="1"/>
    <col min="5" max="5" width="8.44140625" style="20" customWidth="1"/>
    <col min="6" max="6" width="10.6640625" style="20" bestFit="1" customWidth="1"/>
    <col min="7" max="11" width="12.44140625" style="20" bestFit="1" customWidth="1"/>
    <col min="12" max="16" width="12.44140625" style="20" customWidth="1"/>
    <col min="17" max="17" width="2.6640625" style="20" customWidth="1"/>
    <col min="18" max="18" width="2.6640625" style="29" customWidth="1"/>
    <col min="19" max="19" width="0.6640625" style="20" customWidth="1"/>
    <col min="20" max="20" width="21.44140625" style="20" bestFit="1" customWidth="1"/>
    <col min="21" max="24" width="9.44140625" style="20" bestFit="1" customWidth="1"/>
    <col min="25" max="16384" width="9.109375" style="20"/>
  </cols>
  <sheetData>
    <row r="1" spans="1:20" x14ac:dyDescent="0.3">
      <c r="A1" s="4"/>
      <c r="B1" s="4"/>
      <c r="C1" s="4"/>
      <c r="D1" s="4"/>
      <c r="E1" s="4"/>
      <c r="F1" s="4"/>
      <c r="G1" s="4"/>
      <c r="H1" s="4"/>
      <c r="I1" s="4"/>
      <c r="J1" s="4"/>
      <c r="K1" s="4"/>
      <c r="L1" s="4"/>
      <c r="M1" s="4"/>
      <c r="N1" s="4"/>
      <c r="O1" s="4"/>
      <c r="P1" s="4"/>
      <c r="Q1" s="4"/>
      <c r="R1" s="6"/>
      <c r="S1" s="41"/>
      <c r="T1" s="21" t="s">
        <v>83</v>
      </c>
    </row>
    <row r="2" spans="1:20" x14ac:dyDescent="0.3">
      <c r="A2" s="4"/>
      <c r="B2" s="4"/>
      <c r="C2" s="3"/>
      <c r="D2" s="4"/>
      <c r="E2" s="47" t="s">
        <v>85</v>
      </c>
      <c r="F2" s="51" t="s">
        <v>32</v>
      </c>
      <c r="G2" s="51"/>
      <c r="H2" s="15">
        <v>0</v>
      </c>
      <c r="I2" s="51" t="s">
        <v>31</v>
      </c>
      <c r="J2" s="51"/>
      <c r="K2" s="16">
        <v>8</v>
      </c>
      <c r="L2" s="4"/>
      <c r="M2" s="4"/>
      <c r="N2" s="4"/>
      <c r="O2" s="4"/>
      <c r="P2" s="4"/>
      <c r="Q2" s="4"/>
      <c r="R2" s="6"/>
      <c r="S2" s="41"/>
      <c r="T2" s="29"/>
    </row>
    <row r="3" spans="1:20" x14ac:dyDescent="0.3">
      <c r="A3" s="4"/>
      <c r="B3" s="4"/>
      <c r="C3" s="4"/>
      <c r="D3" s="4"/>
      <c r="E3" s="4"/>
      <c r="F3" s="4"/>
      <c r="G3" s="4"/>
      <c r="H3" s="4"/>
      <c r="I3" s="4"/>
      <c r="J3" s="4"/>
      <c r="K3" s="4"/>
      <c r="L3" s="4"/>
      <c r="M3" s="4"/>
      <c r="N3" s="4"/>
      <c r="O3" s="4"/>
      <c r="P3" s="4"/>
      <c r="Q3" s="4"/>
      <c r="R3" s="6"/>
      <c r="S3" s="41"/>
      <c r="T3" s="26" t="s">
        <v>28</v>
      </c>
    </row>
    <row r="4" spans="1:20" x14ac:dyDescent="0.3">
      <c r="A4" s="4"/>
      <c r="B4" s="4"/>
      <c r="C4" s="1" t="s">
        <v>84</v>
      </c>
      <c r="D4" s="1"/>
      <c r="E4" s="1" t="s">
        <v>9</v>
      </c>
      <c r="F4" s="1"/>
      <c r="G4" s="2" t="s">
        <v>22</v>
      </c>
      <c r="H4" s="2" t="s">
        <v>23</v>
      </c>
      <c r="I4" s="2" t="s">
        <v>24</v>
      </c>
      <c r="J4" s="2" t="s">
        <v>25</v>
      </c>
      <c r="K4" s="2" t="s">
        <v>26</v>
      </c>
      <c r="L4" s="2" t="s">
        <v>38</v>
      </c>
      <c r="M4" s="2" t="s">
        <v>39</v>
      </c>
      <c r="N4" s="2" t="s">
        <v>40</v>
      </c>
      <c r="O4" s="2" t="s">
        <v>41</v>
      </c>
      <c r="P4" s="2" t="s">
        <v>42</v>
      </c>
      <c r="Q4" s="4"/>
      <c r="R4" s="4"/>
      <c r="S4" s="41"/>
      <c r="T4" s="42">
        <f>COUNT(G5:P5)</f>
        <v>5</v>
      </c>
    </row>
    <row r="5" spans="1:20" x14ac:dyDescent="0.3">
      <c r="A5" s="4"/>
      <c r="B5" s="4"/>
      <c r="C5" s="7" t="s">
        <v>8</v>
      </c>
      <c r="D5" s="7"/>
      <c r="E5" s="10">
        <v>0.55000000000000004</v>
      </c>
      <c r="F5" s="4"/>
      <c r="G5" s="12">
        <v>2000000</v>
      </c>
      <c r="H5" s="12">
        <v>2050000</v>
      </c>
      <c r="I5" s="12">
        <v>2250000</v>
      </c>
      <c r="J5" s="12">
        <v>2600000</v>
      </c>
      <c r="K5" s="12">
        <v>2700000</v>
      </c>
      <c r="L5" s="12"/>
      <c r="M5" s="12"/>
      <c r="N5" s="12"/>
      <c r="O5" s="12"/>
      <c r="P5" s="12"/>
      <c r="Q5" s="4"/>
      <c r="R5" s="4"/>
      <c r="S5" s="41"/>
      <c r="T5" s="43" t="s">
        <v>11</v>
      </c>
    </row>
    <row r="6" spans="1:20" x14ac:dyDescent="0.3">
      <c r="A6" s="4"/>
      <c r="B6" s="4"/>
      <c r="C6" s="7" t="s">
        <v>55</v>
      </c>
      <c r="D6" s="11" t="s">
        <v>56</v>
      </c>
      <c r="E6" s="10">
        <v>0.45</v>
      </c>
      <c r="F6" s="4"/>
      <c r="G6" s="13">
        <v>1</v>
      </c>
      <c r="H6" s="13">
        <v>3</v>
      </c>
      <c r="I6" s="13">
        <v>4</v>
      </c>
      <c r="J6" s="13">
        <v>7</v>
      </c>
      <c r="K6" s="13">
        <v>8</v>
      </c>
      <c r="L6" s="13"/>
      <c r="M6" s="13"/>
      <c r="N6" s="13"/>
      <c r="O6" s="13"/>
      <c r="P6" s="13"/>
      <c r="Q6" s="4"/>
      <c r="R6" s="4"/>
      <c r="S6" s="41"/>
      <c r="T6" s="44">
        <f>MIN(G5:P5)</f>
        <v>2000000</v>
      </c>
    </row>
    <row r="7" spans="1:20" x14ac:dyDescent="0.3">
      <c r="A7" s="4"/>
      <c r="B7" s="4"/>
      <c r="C7" s="7" t="s">
        <v>48</v>
      </c>
      <c r="D7" s="11"/>
      <c r="E7" s="10"/>
      <c r="F7" s="4"/>
      <c r="G7" s="13"/>
      <c r="H7" s="13"/>
      <c r="I7" s="13"/>
      <c r="J7" s="13"/>
      <c r="K7" s="13"/>
      <c r="L7" s="13"/>
      <c r="M7" s="13"/>
      <c r="N7" s="13"/>
      <c r="O7" s="13"/>
      <c r="P7" s="13"/>
      <c r="Q7" s="4"/>
      <c r="R7" s="4"/>
      <c r="S7" s="41"/>
      <c r="T7" s="26" t="s">
        <v>72</v>
      </c>
    </row>
    <row r="8" spans="1:20" x14ac:dyDescent="0.3">
      <c r="A8" s="4"/>
      <c r="B8" s="4"/>
      <c r="C8" s="7" t="s">
        <v>49</v>
      </c>
      <c r="D8" s="11"/>
      <c r="E8" s="10"/>
      <c r="F8" s="4"/>
      <c r="G8" s="13"/>
      <c r="H8" s="13"/>
      <c r="I8" s="13"/>
      <c r="J8" s="13"/>
      <c r="K8" s="13"/>
      <c r="L8" s="13"/>
      <c r="M8" s="13"/>
      <c r="N8" s="13"/>
      <c r="O8" s="13"/>
      <c r="P8" s="13"/>
      <c r="Q8" s="4"/>
      <c r="R8" s="4"/>
      <c r="S8" s="41"/>
      <c r="T8" s="27">
        <f>AVERAGE(G5:P5)</f>
        <v>2320000</v>
      </c>
    </row>
    <row r="9" spans="1:20" x14ac:dyDescent="0.3">
      <c r="A9" s="4"/>
      <c r="B9" s="4"/>
      <c r="C9" s="7" t="s">
        <v>50</v>
      </c>
      <c r="D9" s="11"/>
      <c r="E9" s="10"/>
      <c r="F9" s="4"/>
      <c r="G9" s="13"/>
      <c r="H9" s="13"/>
      <c r="I9" s="13"/>
      <c r="J9" s="13"/>
      <c r="K9" s="13"/>
      <c r="L9" s="13"/>
      <c r="M9" s="13"/>
      <c r="N9" s="13"/>
      <c r="O9" s="13"/>
      <c r="P9" s="13"/>
      <c r="Q9" s="4"/>
      <c r="R9" s="4"/>
      <c r="S9" s="41"/>
      <c r="T9" s="26" t="s">
        <v>29</v>
      </c>
    </row>
    <row r="10" spans="1:20" x14ac:dyDescent="0.3">
      <c r="A10" s="4"/>
      <c r="B10" s="4"/>
      <c r="C10" s="7" t="s">
        <v>64</v>
      </c>
      <c r="D10" s="11"/>
      <c r="E10" s="10"/>
      <c r="F10" s="4"/>
      <c r="G10" s="13"/>
      <c r="H10" s="13"/>
      <c r="I10" s="13"/>
      <c r="J10" s="13"/>
      <c r="K10" s="13"/>
      <c r="L10" s="13"/>
      <c r="M10" s="13"/>
      <c r="N10" s="13"/>
      <c r="O10" s="13"/>
      <c r="P10" s="13"/>
      <c r="Q10" s="4"/>
      <c r="R10" s="4"/>
      <c r="S10" s="41"/>
      <c r="T10" s="27">
        <f>T8/IF(H2&gt;K2,H2,K2)</f>
        <v>290000</v>
      </c>
    </row>
    <row r="11" spans="1:20" x14ac:dyDescent="0.3">
      <c r="A11" s="4"/>
      <c r="B11" s="4"/>
      <c r="C11" s="7" t="s">
        <v>65</v>
      </c>
      <c r="D11" s="11"/>
      <c r="E11" s="10"/>
      <c r="F11" s="4"/>
      <c r="G11" s="13"/>
      <c r="H11" s="13"/>
      <c r="I11" s="13"/>
      <c r="J11" s="13"/>
      <c r="K11" s="13"/>
      <c r="L11" s="13"/>
      <c r="M11" s="13"/>
      <c r="N11" s="13"/>
      <c r="O11" s="13"/>
      <c r="P11" s="13"/>
      <c r="Q11" s="4"/>
      <c r="R11" s="4"/>
      <c r="S11" s="41"/>
      <c r="T11" s="26" t="s">
        <v>30</v>
      </c>
    </row>
    <row r="12" spans="1:20" x14ac:dyDescent="0.3">
      <c r="A12" s="4"/>
      <c r="B12" s="4"/>
      <c r="C12" s="7" t="s">
        <v>66</v>
      </c>
      <c r="D12" s="11"/>
      <c r="E12" s="10"/>
      <c r="F12" s="4"/>
      <c r="G12" s="13"/>
      <c r="H12" s="13"/>
      <c r="I12" s="13"/>
      <c r="J12" s="13"/>
      <c r="K12" s="13"/>
      <c r="L12" s="13"/>
      <c r="M12" s="13"/>
      <c r="N12" s="13"/>
      <c r="O12" s="13"/>
      <c r="P12" s="13"/>
      <c r="Q12" s="4"/>
      <c r="R12" s="4"/>
      <c r="S12" s="41"/>
      <c r="T12" s="33">
        <f>F22/IF(H2&gt;K2,H2,K2)</f>
        <v>275000</v>
      </c>
    </row>
    <row r="13" spans="1:20" x14ac:dyDescent="0.3">
      <c r="A13" s="4"/>
      <c r="B13" s="4"/>
      <c r="C13" s="7" t="s">
        <v>67</v>
      </c>
      <c r="D13" s="11"/>
      <c r="E13" s="10"/>
      <c r="F13" s="4"/>
      <c r="G13" s="13"/>
      <c r="H13" s="13"/>
      <c r="I13" s="13"/>
      <c r="J13" s="13"/>
      <c r="K13" s="13"/>
      <c r="L13" s="13"/>
      <c r="M13" s="13"/>
      <c r="N13" s="13"/>
      <c r="O13" s="13"/>
      <c r="P13" s="13"/>
      <c r="Q13" s="4"/>
      <c r="R13" s="4"/>
      <c r="S13" s="41"/>
      <c r="T13" s="26" t="s">
        <v>33</v>
      </c>
    </row>
    <row r="14" spans="1:20" x14ac:dyDescent="0.3">
      <c r="A14" s="4"/>
      <c r="B14" s="4"/>
      <c r="C14" s="7" t="s">
        <v>68</v>
      </c>
      <c r="D14" s="11"/>
      <c r="E14" s="10"/>
      <c r="F14" s="4"/>
      <c r="G14" s="13"/>
      <c r="H14" s="13"/>
      <c r="I14" s="13"/>
      <c r="J14" s="13"/>
      <c r="K14" s="13"/>
      <c r="L14" s="13"/>
      <c r="M14" s="13"/>
      <c r="N14" s="13"/>
      <c r="O14" s="13"/>
      <c r="P14" s="13"/>
      <c r="Q14" s="4"/>
      <c r="R14" s="4"/>
      <c r="S14" s="41"/>
      <c r="T14" s="27">
        <f>T8*(1-F24)</f>
        <v>1856000</v>
      </c>
    </row>
    <row r="15" spans="1:20" x14ac:dyDescent="0.3">
      <c r="A15" s="4"/>
      <c r="B15" s="4"/>
      <c r="C15" s="7" t="s">
        <v>69</v>
      </c>
      <c r="D15" s="11"/>
      <c r="E15" s="10"/>
      <c r="F15" s="4"/>
      <c r="G15" s="13"/>
      <c r="H15" s="13"/>
      <c r="I15" s="13"/>
      <c r="J15" s="13"/>
      <c r="K15" s="13"/>
      <c r="L15" s="13"/>
      <c r="M15" s="13"/>
      <c r="N15" s="13"/>
      <c r="O15" s="13"/>
      <c r="P15" s="13"/>
      <c r="Q15" s="4"/>
      <c r="R15" s="4"/>
      <c r="S15" s="41"/>
      <c r="T15" s="26" t="s">
        <v>34</v>
      </c>
    </row>
    <row r="16" spans="1:20" x14ac:dyDescent="0.3">
      <c r="A16" s="4"/>
      <c r="B16" s="4"/>
      <c r="C16" s="7" t="s">
        <v>70</v>
      </c>
      <c r="D16" s="11"/>
      <c r="E16" s="10"/>
      <c r="F16" s="4"/>
      <c r="G16" s="13"/>
      <c r="H16" s="13"/>
      <c r="I16" s="13"/>
      <c r="J16" s="13"/>
      <c r="K16" s="13"/>
      <c r="L16" s="13"/>
      <c r="M16" s="13"/>
      <c r="N16" s="13"/>
      <c r="O16" s="13"/>
      <c r="P16" s="13"/>
      <c r="Q16" s="4"/>
      <c r="R16" s="4"/>
      <c r="S16" s="41"/>
      <c r="T16" s="27">
        <f>T8*(1+F24)</f>
        <v>2784000</v>
      </c>
    </row>
    <row r="17" spans="1:21" x14ac:dyDescent="0.3">
      <c r="A17" s="4"/>
      <c r="B17" s="4"/>
      <c r="C17" s="7" t="s">
        <v>71</v>
      </c>
      <c r="D17" s="11"/>
      <c r="E17" s="10"/>
      <c r="F17" s="4"/>
      <c r="G17" s="13"/>
      <c r="H17" s="13"/>
      <c r="I17" s="13"/>
      <c r="J17" s="13"/>
      <c r="K17" s="13"/>
      <c r="L17" s="13"/>
      <c r="M17" s="13"/>
      <c r="N17" s="13"/>
      <c r="O17" s="13"/>
      <c r="P17" s="13"/>
      <c r="Q17" s="4"/>
      <c r="R17" s="4"/>
      <c r="S17" s="41"/>
      <c r="T17" s="21" t="s">
        <v>73</v>
      </c>
      <c r="U17" s="22">
        <f>IF($H$2&lt;$K$2,MAX(G6:P6),MIN(G6:P6))</f>
        <v>8</v>
      </c>
    </row>
    <row r="18" spans="1:21" x14ac:dyDescent="0.3">
      <c r="A18" s="4"/>
      <c r="B18" s="4"/>
      <c r="C18" s="7"/>
      <c r="D18" s="7"/>
      <c r="E18" s="14">
        <f>SUM(E5:E17)</f>
        <v>1</v>
      </c>
      <c r="F18" s="7"/>
      <c r="G18" s="7"/>
      <c r="H18" s="7"/>
      <c r="I18" s="7"/>
      <c r="J18" s="7"/>
      <c r="K18" s="7"/>
      <c r="L18" s="7"/>
      <c r="M18" s="7"/>
      <c r="N18" s="7"/>
      <c r="O18" s="7"/>
      <c r="P18" s="7"/>
      <c r="Q18" s="7"/>
      <c r="R18" s="4"/>
      <c r="S18" s="41"/>
      <c r="T18" s="21" t="s">
        <v>52</v>
      </c>
      <c r="U18" s="22">
        <f t="shared" ref="U18:U28" si="0">IF($H$2&lt;$K$2,MAX(G7:P7),MIN(G7:P7))</f>
        <v>0</v>
      </c>
    </row>
    <row r="19" spans="1:21" x14ac:dyDescent="0.3">
      <c r="A19" s="4"/>
      <c r="B19" s="4"/>
      <c r="C19" s="7"/>
      <c r="D19" s="7"/>
      <c r="E19" s="7"/>
      <c r="F19" s="7"/>
      <c r="G19" s="7"/>
      <c r="H19" s="7"/>
      <c r="I19" s="7"/>
      <c r="J19" s="7"/>
      <c r="K19" s="7"/>
      <c r="L19" s="7"/>
      <c r="M19" s="7"/>
      <c r="N19" s="7"/>
      <c r="O19" s="7"/>
      <c r="P19" s="7"/>
      <c r="Q19" s="7"/>
      <c r="R19" s="4"/>
      <c r="S19" s="41"/>
      <c r="T19" s="21" t="s">
        <v>53</v>
      </c>
      <c r="U19" s="22">
        <f t="shared" si="0"/>
        <v>0</v>
      </c>
    </row>
    <row r="20" spans="1:21" x14ac:dyDescent="0.3">
      <c r="A20" s="4"/>
      <c r="B20" s="4"/>
      <c r="C20" s="1" t="s">
        <v>87</v>
      </c>
      <c r="D20" s="1"/>
      <c r="E20" s="1" t="s">
        <v>21</v>
      </c>
      <c r="F20" s="1"/>
      <c r="G20" s="1" t="s">
        <v>12</v>
      </c>
      <c r="H20" s="4"/>
      <c r="I20" s="4"/>
      <c r="J20" s="4"/>
      <c r="K20" s="4"/>
      <c r="L20" s="4"/>
      <c r="M20" s="4"/>
      <c r="N20" s="4"/>
      <c r="O20" s="4"/>
      <c r="P20" s="4"/>
      <c r="Q20" s="4"/>
      <c r="R20" s="4"/>
      <c r="S20" s="41"/>
      <c r="T20" s="21" t="s">
        <v>54</v>
      </c>
      <c r="U20" s="22">
        <f t="shared" si="0"/>
        <v>0</v>
      </c>
    </row>
    <row r="21" spans="1:21" x14ac:dyDescent="0.3">
      <c r="A21" s="4"/>
      <c r="B21" s="4"/>
      <c r="C21" s="7" t="s">
        <v>13</v>
      </c>
      <c r="D21" s="7" t="s">
        <v>57</v>
      </c>
      <c r="E21" s="7"/>
      <c r="F21" s="7"/>
      <c r="G21" s="5">
        <f>IF(AND(G73&lt;&gt;0,G5&gt;0,AND(OR(IF($H$2&lt;$K$2,AND(G6&gt;=$H$2,G6&lt;=$K$2),AND(G6&lt;=$H$2,G6&gt;=$K$2)),G6=""),OR(IF($H$2&lt;$K$2,AND(G7&gt;=$H$2,G7&lt;=$K$2),AND(G7&lt;=$H$2,G7&gt;=$K$2)),G7=""),OR(IF($H$2&lt;$K$2,AND(G8&gt;=$H$2,G8&lt;=$K$2),AND(G8&lt;=$H$2,G8&gt;=$K$2)),G8=""),OR(IF($H$2&lt;$K$2,AND(G9&gt;=$H$2,G9&lt;=$K$2),AND(G9&lt;=$H$2,G9&gt;=$K$2)),G9=""),OR(IF($H$2&lt;$K$2,AND(G10&gt;=$H$2,G10&lt;=$K$2),AND(G10&lt;=$H$2,G10&gt;=$K$2)),G10=""),OR(IF($H$2&lt;$K$2,AND(G11&gt;=$H$2,G11&lt;=$K$2),AND(G11&lt;=$H$2,G11&gt;=$K$2)),G11=""),OR(IF($H$2&lt;$K$2,AND(G12&gt;=$H$2,G12&lt;=$K$2),AND(G12&lt;=$H$2,G12&gt;=$K$2)),G12=""),OR(IF($H$2&lt;$K$2,AND(G13&gt;=$H$2,G13&lt;=$K$2),AND(G13&lt;=$H$2,G13&gt;=$K$2)),G13=""),OR(IF($H$2&lt;$K$2,AND(G14&gt;=$H$2,G14&lt;=$K$2),AND(G14&lt;=$H$2,G14&gt;=$K$2)),G14=""),OR(IF($H$2&lt;$K$2,AND(G15&gt;=$H$2,G15&lt;=$K$2),AND(G15&lt;=$H$2,G15&gt;=$K$2)),G15=""),OR(IF($H$2&lt;$K$2,AND(G16&gt;=$H$2,G16&lt;=$K$2),AND(G16&lt;=$H$2,G16&gt;=$K$2)),G16=""),OR(IF($H$2&lt;$K$2,AND(G17&gt;=$H$2,G17&lt;=$K$2),AND(G17&lt;=$H$2,G17&gt;=$K$2)),G17=""))),G73,"-")</f>
        <v>2013500</v>
      </c>
      <c r="H21" s="5">
        <f t="shared" ref="H21:P21" si="1">IF(AND(H73&lt;&gt;0,H5&gt;0,AND(OR(IF($H$2&lt;$K$2,AND(H6&gt;=$H$2,H6&lt;=$K$2),AND(H6&lt;=$H$2,H6&gt;=$K$2)),H6=""),OR(IF($H$2&lt;$K$2,AND(H7&gt;=$H$2,H7&lt;=$K$2),AND(H7&lt;=$H$2,H7&gt;=$K$2)),H7=""),OR(IF($H$2&lt;$K$2,AND(H8&gt;=$H$2,H8&lt;=$K$2),AND(H8&lt;=$H$2,H8&gt;=$K$2)),H8=""),OR(IF($H$2&lt;$K$2,AND(H9&gt;=$H$2,H9&lt;=$K$2),AND(H9&lt;=$H$2,H9&gt;=$K$2)),H9=""),OR(IF($H$2&lt;$K$2,AND(H10&gt;=$H$2,H10&lt;=$K$2),AND(H10&lt;=$H$2,H10&gt;=$K$2)),H10=""),OR(IF($H$2&lt;$K$2,AND(H11&gt;=$H$2,H11&lt;=$K$2),AND(H11&lt;=$H$2,H11&gt;=$K$2)),H11=""),OR(IF($H$2&lt;$K$2,AND(H12&gt;=$H$2,H12&lt;=$K$2),AND(H12&lt;=$H$2,H12&gt;=$K$2)),H12=""),OR(IF($H$2&lt;$K$2,AND(H13&gt;=$H$2,H13&lt;=$K$2),AND(H13&lt;=$H$2,H13&gt;=$K$2)),H13=""),OR(IF($H$2&lt;$K$2,AND(H14&gt;=$H$2,H14&lt;=$K$2),AND(H14&lt;=$H$2,H14&gt;=$K$2)),H14=""),OR(IF($H$2&lt;$K$2,AND(H15&gt;=$H$2,H15&lt;=$K$2),AND(H15&lt;=$H$2,H15&gt;=$K$2)),H15=""),OR(IF($H$2&lt;$K$2,AND(H16&gt;=$H$2,H16&lt;=$K$2),AND(H16&lt;=$H$2,H16&gt;=$K$2)),H16=""),OR(IF($H$2&lt;$K$2,AND(H17&gt;=$H$2,H17&lt;=$K$2),AND(H17&lt;=$H$2,H17&gt;=$K$2)),H17=""))),H73,"-")</f>
        <v>1780000</v>
      </c>
      <c r="I21" s="5">
        <f t="shared" si="1"/>
        <v>1759500</v>
      </c>
      <c r="J21" s="5">
        <f t="shared" si="1"/>
        <v>1560500</v>
      </c>
      <c r="K21" s="5">
        <f t="shared" si="1"/>
        <v>1485000.0000000002</v>
      </c>
      <c r="L21" s="5" t="str">
        <f t="shared" si="1"/>
        <v>-</v>
      </c>
      <c r="M21" s="5" t="str">
        <f t="shared" si="1"/>
        <v>-</v>
      </c>
      <c r="N21" s="5" t="str">
        <f t="shared" si="1"/>
        <v>-</v>
      </c>
      <c r="O21" s="5" t="str">
        <f t="shared" si="1"/>
        <v>-</v>
      </c>
      <c r="P21" s="5" t="str">
        <f t="shared" si="1"/>
        <v>-</v>
      </c>
      <c r="Q21" s="4"/>
      <c r="R21" s="4"/>
      <c r="S21" s="41"/>
      <c r="T21" s="21" t="s">
        <v>74</v>
      </c>
      <c r="U21" s="22">
        <f t="shared" si="0"/>
        <v>0</v>
      </c>
    </row>
    <row r="22" spans="1:21" x14ac:dyDescent="0.3">
      <c r="A22" s="4"/>
      <c r="B22" s="4"/>
      <c r="C22" s="7" t="s">
        <v>14</v>
      </c>
      <c r="D22" s="7" t="s">
        <v>58</v>
      </c>
      <c r="E22" s="8" t="s">
        <v>59</v>
      </c>
      <c r="F22" s="17">
        <v>2200000</v>
      </c>
      <c r="G22" s="5">
        <f>IF(AND(G102&lt;&gt;0,G5&gt;0,AND(OR(IF($H$2&lt;$K$2,AND(G6&gt;=$H$2,G6&lt;=$K$2),AND(G6&lt;=$H$2,G6&gt;=$K$2)),G6=""),OR(IF($H$2&lt;$K$2,AND(G7&gt;=$H$2,G7&lt;=$K$2),AND(G7&lt;=$H$2,G7&gt;=$K$2)),G7=""),OR(IF($H$2&lt;$K$2,AND(G8&gt;=$H$2,G8&lt;=$K$2),AND(G8&lt;=$H$2,G8&gt;=$K$2)),G8=""),OR(IF($H$2&lt;$K$2,AND(G9&gt;=$H$2,G9&lt;=$K$2),AND(G9&lt;=$H$2,G9&gt;=$K$2)),G9=""),OR(IF($H$2&lt;$K$2,AND(G10&gt;=$H$2,G10&lt;=$K$2),AND(G10&lt;=$H$2,G10&gt;=$K$2)),G10=""),OR(IF($H$2&lt;$K$2,AND(G11&gt;=$H$2,G11&lt;=$K$2),AND(G11&lt;=$H$2,G11&gt;=$K$2)),G11=""),OR(IF($H$2&lt;$K$2,AND(G12&gt;=$H$2,G12&lt;=$K$2),AND(G12&lt;=$H$2,G12&gt;=$K$2)),G12=""),OR(IF($H$2&lt;$K$2,AND(G13&gt;=$H$2,G13&lt;=$K$2),AND(G13&lt;=$H$2,G13&gt;=$K$2)),G13=""),OR(IF($H$2&lt;$K$2,AND(G14&gt;=$H$2,G14&lt;=$K$2),AND(G14&lt;=$H$2,G14&gt;=$K$2)),G14=""),OR(IF($H$2&lt;$K$2,AND(G15&gt;=$H$2,G15&lt;=$K$2),AND(G15&lt;=$H$2,G15&gt;=$K$2)),G15=""),OR(IF($H$2&lt;$K$2,AND(G16&gt;=$H$2,G16&lt;=$K$2),AND(G16&lt;=$H$2,G16&gt;=$K$2)),G16=""),OR(IF($H$2&lt;$K$2,AND(G17&gt;=$H$2,G17&lt;=$K$2),AND(G17&lt;=$H$2,G17&gt;=$K$2)),G17=""))),G102,"-")</f>
        <v>1966250</v>
      </c>
      <c r="H22" s="5">
        <f t="shared" ref="H22:P22" si="2">IF(AND(H102&lt;&gt;0,H5&gt;0,AND(OR(IF($H$2&lt;$K$2,AND(H6&gt;=$H$2,H6&lt;=$K$2),AND(H6&lt;=$H$2,H6&gt;=$K$2)),H6=""),OR(IF($H$2&lt;$K$2,AND(H7&gt;=$H$2,H7&lt;=$K$2),AND(H7&lt;=$H$2,H7&gt;=$K$2)),H7=""),OR(IF($H$2&lt;$K$2,AND(H8&gt;=$H$2,H8&lt;=$K$2),AND(H8&lt;=$H$2,H8&gt;=$K$2)),H8=""),OR(IF($H$2&lt;$K$2,AND(H9&gt;=$H$2,H9&lt;=$K$2),AND(H9&lt;=$H$2,H9&gt;=$K$2)),H9=""),OR(IF($H$2&lt;$K$2,AND(H10&gt;=$H$2,H10&lt;=$K$2),AND(H10&lt;=$H$2,H10&gt;=$K$2)),H10=""),OR(IF($H$2&lt;$K$2,AND(H11&gt;=$H$2,H11&lt;=$K$2),AND(H11&lt;=$H$2,H11&gt;=$K$2)),H11=""),OR(IF($H$2&lt;$K$2,AND(H12&gt;=$H$2,H12&lt;=$K$2),AND(H12&lt;=$H$2,H12&gt;=$K$2)),H12=""),OR(IF($H$2&lt;$K$2,AND(H13&gt;=$H$2,H13&lt;=$K$2),AND(H13&lt;=$H$2,H13&gt;=$K$2)),H13=""),OR(IF($H$2&lt;$K$2,AND(H14&gt;=$H$2,H14&lt;=$K$2),AND(H14&lt;=$H$2,H14&gt;=$K$2)),H14=""),OR(IF($H$2&lt;$K$2,AND(H15&gt;=$H$2,H15&lt;=$K$2),AND(H15&lt;=$H$2,H15&gt;=$K$2)),H15=""),OR(IF($H$2&lt;$K$2,AND(H16&gt;=$H$2,H16&lt;=$K$2),AND(H16&lt;=$H$2,H16&gt;=$K$2)),H16=""),OR(IF($H$2&lt;$K$2,AND(H17&gt;=$H$2,H17&lt;=$K$2),AND(H17&lt;=$H$2,H17&gt;=$K$2)),H17=""))),H102,"-")</f>
        <v>1746250</v>
      </c>
      <c r="I22" s="5">
        <f t="shared" si="2"/>
        <v>1732500</v>
      </c>
      <c r="J22" s="5">
        <f t="shared" si="2"/>
        <v>1553750</v>
      </c>
      <c r="K22" s="5">
        <f t="shared" si="2"/>
        <v>1485000.0000000002</v>
      </c>
      <c r="L22" s="5" t="str">
        <f t="shared" si="2"/>
        <v>-</v>
      </c>
      <c r="M22" s="5" t="str">
        <f t="shared" si="2"/>
        <v>-</v>
      </c>
      <c r="N22" s="5" t="str">
        <f t="shared" si="2"/>
        <v>-</v>
      </c>
      <c r="O22" s="5" t="str">
        <f t="shared" si="2"/>
        <v>-</v>
      </c>
      <c r="P22" s="5" t="str">
        <f t="shared" si="2"/>
        <v>-</v>
      </c>
      <c r="Q22" s="4"/>
      <c r="R22" s="4"/>
      <c r="S22" s="41"/>
      <c r="T22" s="21" t="s">
        <v>75</v>
      </c>
      <c r="U22" s="22">
        <f t="shared" si="0"/>
        <v>0</v>
      </c>
    </row>
    <row r="23" spans="1:21" x14ac:dyDescent="0.3">
      <c r="A23" s="4"/>
      <c r="B23" s="4"/>
      <c r="C23" s="7" t="s">
        <v>15</v>
      </c>
      <c r="D23" s="7" t="s">
        <v>17</v>
      </c>
      <c r="E23" s="8" t="s">
        <v>20</v>
      </c>
      <c r="F23" s="18">
        <v>0.5</v>
      </c>
      <c r="G23" s="19">
        <f>IF($H$2&gt;$K$2,"-",(IF(AND(AND(G105&gt;=0,IF($H$2&lt;$K$2,G105&lt;=$K$2,G105&gt;=$K$2)),G5&gt;0,AND(OR(IF($H$2&lt;$K$2,AND(G6&gt;=$H$2,G6&lt;=$K$2),AND(G6&lt;=$H$2,G6&gt;=$K$2)),G6=""),OR(IF($H$2&lt;$K$2,AND(G7&gt;=$H$2,G7&lt;=$K$2),AND(G7&lt;=$H$2,G7&gt;=$K$2)),G7=""),OR(IF($H$2&lt;$K$2,AND(G8&gt;=$H$2,G8&lt;=$K$2),AND(G8&lt;=$H$2,G8&gt;=$K$2)),G8=""),OR(IF($H$2&lt;$K$2,AND(G9&gt;=$H$2,G9&lt;=$K$2),AND(G9&lt;=$H$2,G9&gt;=$K$2)),G9=""),OR(IF($H$2&lt;$K$2,AND(G10&gt;=$H$2,G10&lt;=$K$2),AND(G10&lt;=$H$2,G10&gt;=$K$2)),G10=""),OR(IF($H$2&lt;$K$2,AND(G11&gt;=$H$2,G11&lt;=$K$2),AND(G11&lt;=$H$2,G11&gt;=$K$2)),G11=""),OR(IF($H$2&lt;$K$2,AND(G12&gt;=$H$2,G12&lt;=$K$2),AND(G12&lt;=$H$2,G12&gt;=$K$2)),G12=""),OR(IF($H$2&lt;$K$2,AND(G13&gt;=$H$2,G13&lt;=$K$2),AND(G13&lt;=$H$2,G13&gt;=$K$2)),G13=""),OR(IF($H$2&lt;$K$2,AND(G14&gt;=$H$2,G14&lt;=$K$2),AND(G14&lt;=$H$2,G14&gt;=$K$2)),G14=""),OR(IF($H$2&lt;$K$2,AND(G15&gt;=$H$2,G15&lt;=$K$2),AND(G15&lt;=$H$2,G15&gt;=$K$2)),G15=""),OR(IF($H$2&lt;$K$2,AND(G16&gt;=$H$2,G16&lt;=$K$2),AND(G16&lt;=$H$2,G16&gt;=$K$2)),G16=""),OR(IF($H$2&lt;$K$2,AND(G17&gt;=$H$2,G17&lt;=$K$2),AND(G17&lt;=$H$2,G17&gt;=$K$2)),G17=""))),G131,"-")))</f>
        <v>4.8500000000000005</v>
      </c>
      <c r="H23" s="19">
        <f t="shared" ref="H23:P23" si="3">IF($H$2&gt;$K$2,"-",(IF(AND(AND(H105&gt;=0,IF($H$2&lt;$K$2,H105&lt;=$K$2,H105&gt;=$K$2)),H5&gt;0,AND(OR(IF($H$2&lt;$K$2,AND(H6&gt;=$H$2,H6&lt;=$K$2),AND(H6&lt;=$H$2,H6&gt;=$K$2)),H6=""),OR(IF($H$2&lt;$K$2,AND(H7&gt;=$H$2,H7&lt;=$K$2),AND(H7&lt;=$H$2,H7&gt;=$K$2)),H7=""),OR(IF($H$2&lt;$K$2,AND(H8&gt;=$H$2,H8&lt;=$K$2),AND(H8&lt;=$H$2,H8&gt;=$K$2)),H8=""),OR(IF($H$2&lt;$K$2,AND(H9&gt;=$H$2,H9&lt;=$K$2),AND(H9&lt;=$H$2,H9&gt;=$K$2)),H9=""),OR(IF($H$2&lt;$K$2,AND(H10&gt;=$H$2,H10&lt;=$K$2),AND(H10&lt;=$H$2,H10&gt;=$K$2)),H10=""),OR(IF($H$2&lt;$K$2,AND(H11&gt;=$H$2,H11&lt;=$K$2),AND(H11&lt;=$H$2,H11&gt;=$K$2)),H11=""),OR(IF($H$2&lt;$K$2,AND(H12&gt;=$H$2,H12&lt;=$K$2),AND(H12&lt;=$H$2,H12&gt;=$K$2)),H12=""),OR(IF($H$2&lt;$K$2,AND(H13&gt;=$H$2,H13&lt;=$K$2),AND(H13&lt;=$H$2,H13&gt;=$K$2)),H13=""),OR(IF($H$2&lt;$K$2,AND(H14&gt;=$H$2,H14&lt;=$K$2),AND(H14&lt;=$H$2,H14&gt;=$K$2)),H14=""),OR(IF($H$2&lt;$K$2,AND(H15&gt;=$H$2,H15&lt;=$K$2),AND(H15&lt;=$H$2,H15&gt;=$K$2)),H15=""),OR(IF($H$2&lt;$K$2,AND(H16&gt;=$H$2,H16&lt;=$K$2),AND(H16&lt;=$H$2,H16&gt;=$K$2)),H16=""),OR(IF($H$2&lt;$K$2,AND(H17&gt;=$H$2,H17&lt;=$K$2),AND(H17&lt;=$H$2,H17&gt;=$K$2)),H17=""))),H131,"-")))</f>
        <v>5.5299999999999994</v>
      </c>
      <c r="I23" s="19">
        <f t="shared" si="3"/>
        <v>5.1000000000000005</v>
      </c>
      <c r="J23" s="19">
        <f t="shared" si="3"/>
        <v>4.91</v>
      </c>
      <c r="K23" s="19">
        <f t="shared" si="3"/>
        <v>4.92</v>
      </c>
      <c r="L23" s="19" t="str">
        <f t="shared" si="3"/>
        <v>-</v>
      </c>
      <c r="M23" s="19" t="str">
        <f t="shared" si="3"/>
        <v>-</v>
      </c>
      <c r="N23" s="19" t="str">
        <f t="shared" si="3"/>
        <v>-</v>
      </c>
      <c r="O23" s="19" t="str">
        <f t="shared" si="3"/>
        <v>-</v>
      </c>
      <c r="P23" s="19" t="str">
        <f t="shared" si="3"/>
        <v>-</v>
      </c>
      <c r="Q23" s="4"/>
      <c r="R23" s="4"/>
      <c r="S23" s="41"/>
      <c r="T23" s="21" t="s">
        <v>76</v>
      </c>
      <c r="U23" s="22">
        <f t="shared" si="0"/>
        <v>0</v>
      </c>
    </row>
    <row r="24" spans="1:21" x14ac:dyDescent="0.3">
      <c r="A24" s="4"/>
      <c r="B24" s="4"/>
      <c r="C24" s="7" t="s">
        <v>15</v>
      </c>
      <c r="D24" s="7" t="s">
        <v>18</v>
      </c>
      <c r="E24" s="8" t="s">
        <v>20</v>
      </c>
      <c r="F24" s="18">
        <v>0.2</v>
      </c>
      <c r="G24" s="19">
        <f>IF($H$2&gt;$K$2,"-",(IF(AND(AND(G134&gt;=0,IF($H$2&lt;$K$2,G134&lt;=$K$2,G134&gt;=$K$2)),G5&gt;0,AND(OR(IF($H$2&lt;$K$2,AND(G6&gt;=$H$2,G6&lt;=$K$2),AND(G6&lt;=$H$2,G6&gt;=$K$2)),G6=""),OR(IF($H$2&lt;$K$2,AND(G7&gt;=$H$2,G7&lt;=$K$2),AND(G7&lt;=$H$2,G7&gt;=$K$2)),G7=""),OR(IF($H$2&lt;$K$2,AND(G8&gt;=$H$2,G8&lt;=$K$2),AND(G8&lt;=$H$2,G8&gt;=$K$2)),G8=""),OR(IF($H$2&lt;$K$2,AND(G9&gt;=$H$2,G9&lt;=$K$2),AND(G9&lt;=$H$2,G9&gt;=$K$2)),G9=""),OR(IF($H$2&lt;$K$2,AND(G10&gt;=$H$2,G10&lt;=$K$2),AND(G10&lt;=$H$2,G10&gt;=$K$2)),G10=""),OR(IF($H$2&lt;$K$2,AND(G11&gt;=$H$2,G11&lt;=$K$2),AND(G11&lt;=$H$2,G11&gt;=$K$2)),G11=""),OR(IF($H$2&lt;$K$2,AND(G12&gt;=$H$2,G12&lt;=$K$2),AND(G12&lt;=$H$2,G12&gt;=$K$2)),G12=""),OR(IF($H$2&lt;$K$2,AND(G13&gt;=$H$2,G13&lt;=$K$2),AND(G13&lt;=$H$2,G13&gt;=$K$2)),G13=""),OR(IF($H$2&lt;$K$2,AND(G14&gt;=$H$2,G14&lt;=$K$2),AND(G14&lt;=$H$2,G14&gt;=$K$2)),G14=""),OR(IF($H$2&lt;$K$2,AND(G15&gt;=$H$2,G15&lt;=$K$2),AND(G15&lt;=$H$2,G15&gt;=$K$2)),G15=""),OR(IF($H$2&lt;$K$2,AND(G16&gt;=$H$2,G16&lt;=$K$2),AND(G16&lt;=$H$2,G16&gt;=$K$2)),G16=""),OR(IF($H$2&lt;$K$2,AND(G17&gt;=$H$2,G17&lt;=$K$2),AND(G17&lt;=$H$2,G17&gt;=$K$2)),G17=""))),G160,"-")))</f>
        <v>4.1672413793103456</v>
      </c>
      <c r="H24" s="19">
        <f t="shared" ref="H24:P24" si="4">IF($H$2&gt;$K$2,"-",(IF(AND(AND(H134&gt;=0,IF($H$2&lt;$K$2,H134&lt;=$K$2,H134&gt;=$K$2)),H5&gt;0,AND(OR(IF($H$2&lt;$K$2,AND(H6&gt;=$H$2,H6&lt;=$K$2),AND(H6&lt;=$H$2,H6&gt;=$K$2)),H6=""),OR(IF($H$2&lt;$K$2,AND(H7&gt;=$H$2,H7&lt;=$K$2),AND(H7&lt;=$H$2,H7&gt;=$K$2)),H7=""),OR(IF($H$2&lt;$K$2,AND(H8&gt;=$H$2,H8&lt;=$K$2),AND(H8&lt;=$H$2,H8&gt;=$K$2)),H8=""),OR(IF($H$2&lt;$K$2,AND(H9&gt;=$H$2,H9&lt;=$K$2),AND(H9&lt;=$H$2,H9&gt;=$K$2)),H9=""),OR(IF($H$2&lt;$K$2,AND(H10&gt;=$H$2,H10&lt;=$K$2),AND(H10&lt;=$H$2,H10&gt;=$K$2)),H10=""),OR(IF($H$2&lt;$K$2,AND(H11&gt;=$H$2,H11&lt;=$K$2),AND(H11&lt;=$H$2,H11&gt;=$K$2)),H11=""),OR(IF($H$2&lt;$K$2,AND(H12&gt;=$H$2,H12&lt;=$K$2),AND(H12&lt;=$H$2,H12&gt;=$K$2)),H12=""),OR(IF($H$2&lt;$K$2,AND(H13&gt;=$H$2,H13&lt;=$K$2),AND(H13&lt;=$H$2,H13&gt;=$K$2)),H13=""),OR(IF($H$2&lt;$K$2,AND(H14&gt;=$H$2,H14&lt;=$K$2),AND(H14&lt;=$H$2,H14&gt;=$K$2)),H14=""),OR(IF($H$2&lt;$K$2,AND(H15&gt;=$H$2,H15&lt;=$K$2),AND(H15&lt;=$H$2,H15&gt;=$K$2)),H15=""),OR(IF($H$2&lt;$K$2,AND(H16&gt;=$H$2,H16&lt;=$K$2),AND(H16&lt;=$H$2,H16&gt;=$K$2)),H16=""),OR(IF($H$2&lt;$K$2,AND(H17&gt;=$H$2,H17&lt;=$K$2),AND(H17&lt;=$H$2,H17&gt;=$K$2)),H17=""))),H160,"-")))</f>
        <v>4.8301724137931039</v>
      </c>
      <c r="I24" s="19">
        <f t="shared" si="4"/>
        <v>4.3318965517241388</v>
      </c>
      <c r="J24" s="19">
        <f t="shared" si="4"/>
        <v>4.022413793103448</v>
      </c>
      <c r="K24" s="19">
        <f t="shared" si="4"/>
        <v>3.998275862068966</v>
      </c>
      <c r="L24" s="19" t="str">
        <f t="shared" si="4"/>
        <v>-</v>
      </c>
      <c r="M24" s="19" t="str">
        <f t="shared" si="4"/>
        <v>-</v>
      </c>
      <c r="N24" s="19" t="str">
        <f t="shared" si="4"/>
        <v>-</v>
      </c>
      <c r="O24" s="19" t="str">
        <f t="shared" si="4"/>
        <v>-</v>
      </c>
      <c r="P24" s="19" t="str">
        <f t="shared" si="4"/>
        <v>-</v>
      </c>
      <c r="Q24" s="4"/>
      <c r="R24" s="4"/>
      <c r="S24" s="41"/>
      <c r="T24" s="21" t="s">
        <v>77</v>
      </c>
      <c r="U24" s="22">
        <f t="shared" si="0"/>
        <v>0</v>
      </c>
    </row>
    <row r="25" spans="1:21" x14ac:dyDescent="0.3">
      <c r="A25" s="4"/>
      <c r="B25" s="4"/>
      <c r="C25" s="7" t="s">
        <v>15</v>
      </c>
      <c r="D25" s="7" t="s">
        <v>19</v>
      </c>
      <c r="E25" s="4"/>
      <c r="F25" s="4" t="s">
        <v>82</v>
      </c>
      <c r="G25" s="19">
        <f>IF($H$2&gt;$K$2,"-",(IF(AND(G163&lt;&gt;0,G5&gt;0,AND(OR(IF($H$2&lt;$K$2,AND(G6&gt;=$H$2,G6&lt;=$K$2),AND(G6&lt;=$H$2,G6&gt;=$K$2)),G6=""),OR(IF($H$2&lt;$K$2,AND(G7&gt;=$H$2,G7&lt;=$K$2),AND(G7&lt;=$H$2,G7&gt;=$K$2)),G7=""),OR(IF($H$2&lt;$K$2,AND(G8&gt;=$H$2,G8&lt;=$K$2),AND(G8&lt;=$H$2,G8&gt;=$K$2)),G8=""),OR(IF($H$2&lt;$K$2,AND(G9&gt;=$H$2,G9&lt;=$K$2),AND(G9&lt;=$H$2,G9&gt;=$K$2)),G9=""),OR(IF($H$2&lt;$K$2,AND(G10&gt;=$H$2,G10&lt;=$K$2),AND(G10&lt;=$H$2,G10&gt;=$K$2)),G10=""),OR(IF($H$2&lt;$K$2,AND(G11&gt;=$H$2,G11&lt;=$K$2),AND(G11&lt;=$H$2,G11&gt;=$K$2)),G11=""),OR(IF($H$2&lt;$K$2,AND(G12&gt;=$H$2,G12&lt;=$K$2),AND(G12&lt;=$H$2,G12&gt;=$K$2)),G12=""),OR(IF($H$2&lt;$K$2,AND(G13&gt;=$H$2,G13&lt;=$K$2),AND(G13&lt;=$H$2,G13&gt;=$K$2)),G13=""),OR(IF($H$2&lt;$K$2,AND(G14&gt;=$H$2,G14&lt;=$K$2),AND(G14&lt;=$H$2,G14&gt;=$K$2)),G14=""),OR(IF($H$2&lt;$K$2,AND(G15&gt;=$H$2,G15&lt;=$K$2),AND(G15&lt;=$H$2,G15&gt;=$K$2)),G15=""),OR(IF($H$2&lt;$K$2,AND(G16&gt;=$H$2,G16&lt;=$K$2),AND(G16&lt;=$H$2,G16&gt;=$K$2)),G16=""),OR(IF($H$2&lt;$K$2,AND(G17&gt;=$H$2,G17&lt;=$K$2),AND(G17&lt;=$H$2,G17&gt;=$K$2)),G17=""))),G189,"-")))</f>
        <v>4.8500000000000005</v>
      </c>
      <c r="H25" s="19">
        <f t="shared" ref="H25:P25" si="5">IF($H$2&gt;$K$2,"-",(IF(AND(H163&lt;&gt;0,H5&gt;0,AND(OR(IF($H$2&lt;$K$2,AND(H6&gt;=$H$2,H6&lt;=$K$2),AND(H6&lt;=$H$2,H6&gt;=$K$2)),H6=""),OR(IF($H$2&lt;$K$2,AND(H7&gt;=$H$2,H7&lt;=$K$2),AND(H7&lt;=$H$2,H7&gt;=$K$2)),H7=""),OR(IF($H$2&lt;$K$2,AND(H8&gt;=$H$2,H8&lt;=$K$2),AND(H8&lt;=$H$2,H8&gt;=$K$2)),H8=""),OR(IF($H$2&lt;$K$2,AND(H9&gt;=$H$2,H9&lt;=$K$2),AND(H9&lt;=$H$2,H9&gt;=$K$2)),H9=""),OR(IF($H$2&lt;$K$2,AND(H10&gt;=$H$2,H10&lt;=$K$2),AND(H10&lt;=$H$2,H10&gt;=$K$2)),H10=""),OR(IF($H$2&lt;$K$2,AND(H11&gt;=$H$2,H11&lt;=$K$2),AND(H11&lt;=$H$2,H11&gt;=$K$2)),H11=""),OR(IF($H$2&lt;$K$2,AND(H12&gt;=$H$2,H12&lt;=$K$2),AND(H12&lt;=$H$2,H12&gt;=$K$2)),H12=""),OR(IF($H$2&lt;$K$2,AND(H13&gt;=$H$2,H13&lt;=$K$2),AND(H13&lt;=$H$2,H13&gt;=$K$2)),H13=""),OR(IF($H$2&lt;$K$2,AND(H14&gt;=$H$2,H14&lt;=$K$2),AND(H14&lt;=$H$2,H14&gt;=$K$2)),H14=""),OR(IF($H$2&lt;$K$2,AND(H15&gt;=$H$2,H15&lt;=$K$2),AND(H15&lt;=$H$2,H15&gt;=$K$2)),H15=""),OR(IF($H$2&lt;$K$2,AND(H16&gt;=$H$2,H16&lt;=$K$2),AND(H16&lt;=$H$2,H16&gt;=$K$2)),H16=""),OR(IF($H$2&lt;$K$2,AND(H17&gt;=$H$2,H17&lt;=$K$2),AND(H17&lt;=$H$2,H17&gt;=$K$2)),H17=""))),H189,"-")))</f>
        <v>5.6426829268292682</v>
      </c>
      <c r="I25" s="19">
        <f t="shared" si="5"/>
        <v>5.7111111111111112</v>
      </c>
      <c r="J25" s="19">
        <f t="shared" si="5"/>
        <v>6.5346153846153854</v>
      </c>
      <c r="K25" s="19">
        <f t="shared" si="5"/>
        <v>6.8592592592592592</v>
      </c>
      <c r="L25" s="19" t="str">
        <f t="shared" si="5"/>
        <v>-</v>
      </c>
      <c r="M25" s="19" t="str">
        <f t="shared" si="5"/>
        <v>-</v>
      </c>
      <c r="N25" s="19" t="str">
        <f t="shared" si="5"/>
        <v>-</v>
      </c>
      <c r="O25" s="19" t="str">
        <f t="shared" si="5"/>
        <v>-</v>
      </c>
      <c r="P25" s="19" t="str">
        <f t="shared" si="5"/>
        <v>-</v>
      </c>
      <c r="Q25" s="4"/>
      <c r="R25" s="4"/>
      <c r="S25" s="41"/>
      <c r="T25" s="21" t="s">
        <v>78</v>
      </c>
      <c r="U25" s="22">
        <f t="shared" si="0"/>
        <v>0</v>
      </c>
    </row>
    <row r="26" spans="1:21" x14ac:dyDescent="0.3">
      <c r="A26" s="4"/>
      <c r="B26" s="4"/>
      <c r="C26" s="7" t="s">
        <v>16</v>
      </c>
      <c r="D26" s="7" t="s">
        <v>37</v>
      </c>
      <c r="E26" s="4"/>
      <c r="F26" s="4"/>
      <c r="G26" s="9">
        <f>IF(AND(G218&gt;=0,G5&gt;0,AND(OR(AND(G6&gt;=$H$2,G6&lt;=$K$2),G6=""),OR(AND(G7&gt;=$H$2,G7&lt;=$K$2),G7=""),OR(AND(G8&gt;=$H$2,G8&lt;=$K$2),G8=""),OR(AND(G9&gt;=$H$2,G9&lt;=$K$2),G9="")),OR(AND(G10&gt;=$H$2,G10&lt;=$K$2),G10=""),OR(AND(G11&gt;=$H$2,G11&lt;=$K$2),G11=""),OR(AND(G12&gt;=$H$2,G12&lt;=$K$2),G12=""),OR(AND(G13&gt;=$H$2,G13&lt;=$K$2),G13=""),OR(AND(G14&gt;=$H$2,G14&lt;=$K$2),G14=""),OR(AND(G15&gt;=$H$2,G15&lt;=$K$2),G15=""),OR(AND(G16&gt;=$H$2,G16&lt;=$K$2),G16=""),OR(AND(G17&gt;=$H$2,G17&lt;=$K$2),G17="")),G218,"-")</f>
        <v>0.39374999999999999</v>
      </c>
      <c r="H26" s="9">
        <f t="shared" ref="H26:P26" si="6">IF(AND(H218&gt;=0,H5&gt;0,AND(OR(AND(H6&gt;=$H$2,H6&lt;=$K$2),H6=""),OR(AND(H7&gt;=$H$2,H7&lt;=$K$2),H7=""),OR(AND(H8&gt;=$H$2,H8&lt;=$K$2),H8=""),OR(AND(H9&gt;=$H$2,H9&lt;=$K$2),H9="")),OR(AND(H10&gt;=$H$2,H10&lt;=$K$2),H10=""),OR(AND(H11&gt;=$H$2,H11&lt;=$K$2),H11=""),OR(AND(H12&gt;=$H$2,H12&lt;=$K$2),H12=""),OR(AND(H13&gt;=$H$2,H13&lt;=$K$2),H13=""),OR(AND(H14&gt;=$H$2,H14&lt;=$K$2),H14=""),OR(AND(H15&gt;=$H$2,H15&lt;=$K$2),H15=""),OR(AND(H16&gt;=$H$2,H16&lt;=$K$2),H16=""),OR(AND(H17&gt;=$H$2,H17&lt;=$K$2),H17="")),H218,"-")</f>
        <v>0.29499999999999998</v>
      </c>
      <c r="I26" s="9">
        <f t="shared" si="6"/>
        <v>0.29375000000000001</v>
      </c>
      <c r="J26" s="9">
        <f t="shared" si="6"/>
        <v>0.22125</v>
      </c>
      <c r="K26" s="9">
        <f>IF(AND(K218&gt;=0,K5&gt;0,AND(OR(AND(K6&gt;=$H$2,K6&lt;=$K$2),K6=""),OR(AND(K7&gt;=$H$2,K7&lt;=$K$2),K7=""),OR(AND(K8&gt;=$H$2,K8&lt;=$K$2),K8=""),OR(AND(K9&gt;=$H$2,K9&lt;=$K$2),K9="")),OR(AND(K10&gt;=$H$2,K10&lt;=$K$2),K10=""),OR(AND(K11&gt;=$H$2,K11&lt;=$K$2),K11=""),OR(AND(K12&gt;=$H$2,K12&lt;=$K$2),K12=""),OR(AND(K13&gt;=$H$2,K13&lt;=$K$2),K13=""),OR(AND(K14&gt;=$H$2,K14&lt;=$K$2),K14=""),OR(AND(K15&gt;=$H$2,K15&lt;=$K$2),K15=""),OR(AND(K16&gt;=$H$2,K16&lt;=$K$2),K16=""),OR(AND(K17&gt;=$H$2,K17&lt;=$K$2),K17="")),K218,"-")</f>
        <v>0.1925</v>
      </c>
      <c r="L26" s="9" t="str">
        <f t="shared" si="6"/>
        <v>-</v>
      </c>
      <c r="M26" s="9" t="str">
        <f t="shared" si="6"/>
        <v>-</v>
      </c>
      <c r="N26" s="9" t="str">
        <f t="shared" si="6"/>
        <v>-</v>
      </c>
      <c r="O26" s="9" t="str">
        <f t="shared" si="6"/>
        <v>-</v>
      </c>
      <c r="P26" s="9" t="str">
        <f t="shared" si="6"/>
        <v>-</v>
      </c>
      <c r="Q26" s="4"/>
      <c r="R26" s="4"/>
      <c r="S26" s="41"/>
      <c r="T26" s="21" t="s">
        <v>79</v>
      </c>
      <c r="U26" s="22">
        <f t="shared" si="0"/>
        <v>0</v>
      </c>
    </row>
    <row r="27" spans="1:21" x14ac:dyDescent="0.3">
      <c r="A27" s="4"/>
      <c r="B27" s="4"/>
      <c r="C27" s="4"/>
      <c r="D27" s="4"/>
      <c r="E27" s="4"/>
      <c r="F27" s="4"/>
      <c r="G27" s="4"/>
      <c r="H27" s="4"/>
      <c r="I27" s="4"/>
      <c r="J27" s="4"/>
      <c r="K27" s="4"/>
      <c r="L27" s="4"/>
      <c r="M27" s="4"/>
      <c r="N27" s="4"/>
      <c r="O27" s="4"/>
      <c r="P27" s="4"/>
      <c r="Q27" s="4"/>
      <c r="R27" s="4"/>
      <c r="S27" s="41"/>
      <c r="T27" s="21" t="s">
        <v>80</v>
      </c>
      <c r="U27" s="22">
        <f t="shared" si="0"/>
        <v>0</v>
      </c>
    </row>
    <row r="28" spans="1:21" x14ac:dyDescent="0.3">
      <c r="C28" s="21" t="s">
        <v>51</v>
      </c>
      <c r="R28" s="20"/>
      <c r="T28" s="21" t="s">
        <v>81</v>
      </c>
      <c r="U28" s="22">
        <f t="shared" si="0"/>
        <v>0</v>
      </c>
    </row>
    <row r="29" spans="1:21" x14ac:dyDescent="0.3">
      <c r="C29" s="20" t="str">
        <f>C6</f>
        <v>Underkriterie 1</v>
      </c>
      <c r="D29" s="23" t="str">
        <f>IF(D6="","",D6)</f>
        <v>Kvalitet</v>
      </c>
      <c r="E29" s="24">
        <f>IF(E6="","",E6)</f>
        <v>0.45</v>
      </c>
      <c r="G29" s="25">
        <f>IF(G6="","",$K$2+$H$2-G6)</f>
        <v>7</v>
      </c>
      <c r="H29" s="25">
        <f t="shared" ref="H29:P30" si="7">IF(H6="","",$K$2+$H$2-H6)</f>
        <v>5</v>
      </c>
      <c r="I29" s="25">
        <f t="shared" si="7"/>
        <v>4</v>
      </c>
      <c r="J29" s="25">
        <f t="shared" si="7"/>
        <v>1</v>
      </c>
      <c r="K29" s="25">
        <f t="shared" si="7"/>
        <v>0</v>
      </c>
      <c r="L29" s="25" t="str">
        <f t="shared" si="7"/>
        <v/>
      </c>
      <c r="M29" s="25" t="str">
        <f t="shared" si="7"/>
        <v/>
      </c>
      <c r="N29" s="25" t="str">
        <f t="shared" si="7"/>
        <v/>
      </c>
      <c r="O29" s="25" t="str">
        <f t="shared" si="7"/>
        <v/>
      </c>
      <c r="P29" s="25" t="str">
        <f t="shared" si="7"/>
        <v/>
      </c>
      <c r="R29" s="20"/>
      <c r="T29" s="26"/>
    </row>
    <row r="30" spans="1:21" x14ac:dyDescent="0.3">
      <c r="C30" s="20" t="str">
        <f t="shared" ref="C30:C40" si="8">C7</f>
        <v>Underkriterie 2</v>
      </c>
      <c r="D30" s="23" t="str">
        <f t="shared" ref="D30:E33" si="9">IF(D7="","",D7)</f>
        <v/>
      </c>
      <c r="E30" s="24" t="str">
        <f t="shared" si="9"/>
        <v/>
      </c>
      <c r="G30" s="25" t="str">
        <f>IF(G7="","",$K$2+$H$2-G7)</f>
        <v/>
      </c>
      <c r="H30" s="25" t="str">
        <f t="shared" si="7"/>
        <v/>
      </c>
      <c r="I30" s="25" t="str">
        <f t="shared" si="7"/>
        <v/>
      </c>
      <c r="J30" s="25" t="str">
        <f t="shared" si="7"/>
        <v/>
      </c>
      <c r="K30" s="25" t="str">
        <f t="shared" si="7"/>
        <v/>
      </c>
      <c r="L30" s="25" t="str">
        <f t="shared" si="7"/>
        <v/>
      </c>
      <c r="M30" s="25" t="str">
        <f t="shared" si="7"/>
        <v/>
      </c>
      <c r="N30" s="25" t="str">
        <f t="shared" si="7"/>
        <v/>
      </c>
      <c r="O30" s="25" t="str">
        <f t="shared" si="7"/>
        <v/>
      </c>
      <c r="P30" s="25" t="str">
        <f t="shared" si="7"/>
        <v/>
      </c>
      <c r="R30" s="20"/>
      <c r="T30" s="26"/>
    </row>
    <row r="31" spans="1:21" x14ac:dyDescent="0.3">
      <c r="C31" s="20" t="str">
        <f t="shared" si="8"/>
        <v>Underkriterie 3</v>
      </c>
      <c r="D31" s="23" t="str">
        <f t="shared" si="9"/>
        <v/>
      </c>
      <c r="E31" s="24" t="str">
        <f t="shared" si="9"/>
        <v/>
      </c>
      <c r="G31" s="25" t="str">
        <f t="shared" ref="G31:P34" si="10">IF(G8="","",$K$2+$H$2-G8)</f>
        <v/>
      </c>
      <c r="H31" s="25" t="str">
        <f t="shared" si="10"/>
        <v/>
      </c>
      <c r="I31" s="25" t="str">
        <f t="shared" si="10"/>
        <v/>
      </c>
      <c r="J31" s="25" t="str">
        <f t="shared" si="10"/>
        <v/>
      </c>
      <c r="K31" s="25" t="str">
        <f t="shared" si="10"/>
        <v/>
      </c>
      <c r="L31" s="25" t="str">
        <f t="shared" si="10"/>
        <v/>
      </c>
      <c r="M31" s="25" t="str">
        <f t="shared" si="10"/>
        <v/>
      </c>
      <c r="N31" s="25" t="str">
        <f t="shared" si="10"/>
        <v/>
      </c>
      <c r="O31" s="25" t="str">
        <f t="shared" si="10"/>
        <v/>
      </c>
      <c r="P31" s="25" t="str">
        <f t="shared" si="10"/>
        <v/>
      </c>
      <c r="R31" s="20"/>
      <c r="T31" s="27"/>
    </row>
    <row r="32" spans="1:21" x14ac:dyDescent="0.3">
      <c r="C32" s="20" t="str">
        <f t="shared" si="8"/>
        <v>Underkriterie 4</v>
      </c>
      <c r="D32" s="23" t="str">
        <f t="shared" si="9"/>
        <v/>
      </c>
      <c r="E32" s="24" t="str">
        <f t="shared" si="9"/>
        <v/>
      </c>
      <c r="G32" s="25" t="str">
        <f t="shared" si="10"/>
        <v/>
      </c>
      <c r="H32" s="25" t="str">
        <f t="shared" si="10"/>
        <v/>
      </c>
      <c r="I32" s="25" t="str">
        <f t="shared" si="10"/>
        <v/>
      </c>
      <c r="J32" s="25" t="str">
        <f t="shared" si="10"/>
        <v/>
      </c>
      <c r="K32" s="25" t="str">
        <f t="shared" si="10"/>
        <v/>
      </c>
      <c r="L32" s="25" t="str">
        <f t="shared" si="10"/>
        <v/>
      </c>
      <c r="M32" s="25" t="str">
        <f t="shared" si="10"/>
        <v/>
      </c>
      <c r="N32" s="25" t="str">
        <f t="shared" si="10"/>
        <v/>
      </c>
      <c r="O32" s="25" t="str">
        <f t="shared" si="10"/>
        <v/>
      </c>
      <c r="P32" s="25" t="str">
        <f t="shared" si="10"/>
        <v/>
      </c>
      <c r="R32" s="20"/>
    </row>
    <row r="33" spans="3:20" x14ac:dyDescent="0.3">
      <c r="C33" s="20" t="str">
        <f t="shared" si="8"/>
        <v>Underkriterie 5</v>
      </c>
      <c r="D33" s="23" t="str">
        <f t="shared" si="9"/>
        <v/>
      </c>
      <c r="E33" s="24" t="str">
        <f t="shared" si="9"/>
        <v/>
      </c>
      <c r="G33" s="25" t="str">
        <f t="shared" si="10"/>
        <v/>
      </c>
      <c r="H33" s="25" t="str">
        <f t="shared" si="10"/>
        <v/>
      </c>
      <c r="I33" s="25" t="str">
        <f t="shared" si="10"/>
        <v/>
      </c>
      <c r="J33" s="25" t="str">
        <f t="shared" si="10"/>
        <v/>
      </c>
      <c r="K33" s="25" t="str">
        <f t="shared" si="10"/>
        <v/>
      </c>
      <c r="L33" s="25" t="str">
        <f t="shared" si="10"/>
        <v/>
      </c>
      <c r="M33" s="25" t="str">
        <f t="shared" si="10"/>
        <v/>
      </c>
      <c r="N33" s="25" t="str">
        <f t="shared" si="10"/>
        <v/>
      </c>
      <c r="O33" s="25" t="str">
        <f t="shared" si="10"/>
        <v/>
      </c>
      <c r="P33" s="25" t="str">
        <f t="shared" si="10"/>
        <v/>
      </c>
      <c r="R33" s="20"/>
    </row>
    <row r="34" spans="3:20" x14ac:dyDescent="0.3">
      <c r="C34" s="20" t="str">
        <f t="shared" si="8"/>
        <v>Underkriterie 6</v>
      </c>
      <c r="D34" s="23" t="str">
        <f>IF(D11="","",D11)</f>
        <v/>
      </c>
      <c r="E34" s="24" t="str">
        <f>IF(E11="","",E11)</f>
        <v/>
      </c>
      <c r="G34" s="25" t="str">
        <f>IF(G11="","",$K$2+$H$2-G11)</f>
        <v/>
      </c>
      <c r="H34" s="25" t="str">
        <f>IF(H11="","",$K$2+$H$2-H11)</f>
        <v/>
      </c>
      <c r="I34" s="25" t="str">
        <f>IF(I11="","",$K$2+$H$2-I11)</f>
        <v/>
      </c>
      <c r="J34" s="25" t="str">
        <f t="shared" si="10"/>
        <v/>
      </c>
      <c r="K34" s="25" t="str">
        <f t="shared" si="10"/>
        <v/>
      </c>
      <c r="L34" s="25" t="str">
        <f t="shared" si="10"/>
        <v/>
      </c>
      <c r="M34" s="25" t="str">
        <f t="shared" si="10"/>
        <v/>
      </c>
      <c r="N34" s="25" t="str">
        <f t="shared" si="10"/>
        <v/>
      </c>
      <c r="O34" s="25" t="str">
        <f t="shared" si="10"/>
        <v/>
      </c>
      <c r="P34" s="25" t="str">
        <f t="shared" si="10"/>
        <v/>
      </c>
      <c r="R34" s="20"/>
      <c r="T34" s="27"/>
    </row>
    <row r="35" spans="3:20" x14ac:dyDescent="0.3">
      <c r="C35" s="20" t="str">
        <f t="shared" si="8"/>
        <v>Underkriterie 7</v>
      </c>
      <c r="D35" s="23" t="str">
        <f t="shared" ref="D35:E36" si="11">IF(D12="","",D12)</f>
        <v/>
      </c>
      <c r="E35" s="24" t="str">
        <f t="shared" si="11"/>
        <v/>
      </c>
      <c r="G35" s="25" t="str">
        <f t="shared" ref="G35:P37" si="12">IF(G12="","",$K$2+$H$2-G12)</f>
        <v/>
      </c>
      <c r="H35" s="25" t="str">
        <f t="shared" si="12"/>
        <v/>
      </c>
      <c r="I35" s="25" t="str">
        <f t="shared" si="12"/>
        <v/>
      </c>
      <c r="J35" s="25" t="str">
        <f t="shared" si="12"/>
        <v/>
      </c>
      <c r="K35" s="25" t="str">
        <f t="shared" si="12"/>
        <v/>
      </c>
      <c r="L35" s="25" t="str">
        <f t="shared" si="12"/>
        <v/>
      </c>
      <c r="M35" s="25" t="str">
        <f t="shared" si="12"/>
        <v/>
      </c>
      <c r="N35" s="25" t="str">
        <f t="shared" si="12"/>
        <v/>
      </c>
      <c r="O35" s="25" t="str">
        <f t="shared" si="12"/>
        <v/>
      </c>
      <c r="P35" s="25" t="str">
        <f t="shared" si="12"/>
        <v/>
      </c>
      <c r="R35" s="20"/>
      <c r="T35" s="27"/>
    </row>
    <row r="36" spans="3:20" x14ac:dyDescent="0.3">
      <c r="C36" s="20" t="str">
        <f t="shared" si="8"/>
        <v>Underkriterie 8</v>
      </c>
      <c r="D36" s="23" t="str">
        <f t="shared" si="11"/>
        <v/>
      </c>
      <c r="E36" s="24" t="str">
        <f t="shared" si="11"/>
        <v/>
      </c>
      <c r="G36" s="25" t="str">
        <f t="shared" si="12"/>
        <v/>
      </c>
      <c r="H36" s="25" t="str">
        <f t="shared" si="12"/>
        <v/>
      </c>
      <c r="I36" s="25" t="str">
        <f t="shared" si="12"/>
        <v/>
      </c>
      <c r="J36" s="25" t="str">
        <f t="shared" si="12"/>
        <v/>
      </c>
      <c r="K36" s="25" t="str">
        <f t="shared" si="12"/>
        <v/>
      </c>
      <c r="L36" s="25" t="str">
        <f t="shared" si="12"/>
        <v/>
      </c>
      <c r="M36" s="25" t="str">
        <f t="shared" si="12"/>
        <v/>
      </c>
      <c r="N36" s="25" t="str">
        <f t="shared" si="12"/>
        <v/>
      </c>
      <c r="O36" s="25" t="str">
        <f t="shared" si="12"/>
        <v/>
      </c>
      <c r="P36" s="25" t="str">
        <f t="shared" si="12"/>
        <v/>
      </c>
      <c r="R36" s="20"/>
      <c r="T36" s="27"/>
    </row>
    <row r="37" spans="3:20" x14ac:dyDescent="0.3">
      <c r="C37" s="20" t="str">
        <f t="shared" si="8"/>
        <v>Underkriterie 9</v>
      </c>
      <c r="D37" s="23" t="str">
        <f>IF(D14="","",D14)</f>
        <v/>
      </c>
      <c r="E37" s="24" t="str">
        <f>IF(E14="","",E14)</f>
        <v/>
      </c>
      <c r="G37" s="25" t="str">
        <f>IF(G14="","",$K$2+$H$2-G14)</f>
        <v/>
      </c>
      <c r="H37" s="25" t="str">
        <f>IF(H14="","",$K$2+$H$2-H14)</f>
        <v/>
      </c>
      <c r="I37" s="25" t="str">
        <f>IF(I14="","",$K$2+$H$2-I14)</f>
        <v/>
      </c>
      <c r="J37" s="25" t="str">
        <f t="shared" si="12"/>
        <v/>
      </c>
      <c r="K37" s="25" t="str">
        <f t="shared" si="12"/>
        <v/>
      </c>
      <c r="L37" s="25" t="str">
        <f t="shared" si="12"/>
        <v/>
      </c>
      <c r="M37" s="25" t="str">
        <f t="shared" si="12"/>
        <v/>
      </c>
      <c r="N37" s="25" t="str">
        <f t="shared" si="12"/>
        <v/>
      </c>
      <c r="O37" s="25" t="str">
        <f t="shared" si="12"/>
        <v/>
      </c>
      <c r="P37" s="25" t="str">
        <f t="shared" si="12"/>
        <v/>
      </c>
      <c r="R37" s="20"/>
      <c r="T37" s="27"/>
    </row>
    <row r="38" spans="3:20" x14ac:dyDescent="0.3">
      <c r="C38" s="20" t="str">
        <f t="shared" si="8"/>
        <v>Underkriterie 10</v>
      </c>
      <c r="D38" s="23" t="str">
        <f t="shared" ref="D38:E40" si="13">IF(D15="","",D15)</f>
        <v/>
      </c>
      <c r="E38" s="24" t="str">
        <f t="shared" si="13"/>
        <v/>
      </c>
      <c r="G38" s="25" t="str">
        <f t="shared" ref="G38:P40" si="14">IF(G15="","",$K$2+$H$2-G15)</f>
        <v/>
      </c>
      <c r="H38" s="25" t="str">
        <f t="shared" si="14"/>
        <v/>
      </c>
      <c r="I38" s="25" t="str">
        <f t="shared" si="14"/>
        <v/>
      </c>
      <c r="J38" s="25" t="str">
        <f t="shared" si="14"/>
        <v/>
      </c>
      <c r="K38" s="25" t="str">
        <f t="shared" si="14"/>
        <v/>
      </c>
      <c r="L38" s="25" t="str">
        <f t="shared" si="14"/>
        <v/>
      </c>
      <c r="M38" s="25" t="str">
        <f t="shared" si="14"/>
        <v/>
      </c>
      <c r="N38" s="25" t="str">
        <f t="shared" si="14"/>
        <v/>
      </c>
      <c r="O38" s="25" t="str">
        <f t="shared" si="14"/>
        <v/>
      </c>
      <c r="P38" s="25" t="str">
        <f t="shared" si="14"/>
        <v/>
      </c>
      <c r="R38" s="20"/>
      <c r="T38" s="27"/>
    </row>
    <row r="39" spans="3:20" x14ac:dyDescent="0.3">
      <c r="C39" s="20" t="str">
        <f t="shared" si="8"/>
        <v>Underkriterie 11</v>
      </c>
      <c r="D39" s="23" t="str">
        <f t="shared" si="13"/>
        <v/>
      </c>
      <c r="E39" s="24" t="str">
        <f t="shared" si="13"/>
        <v/>
      </c>
      <c r="G39" s="25" t="str">
        <f t="shared" si="14"/>
        <v/>
      </c>
      <c r="H39" s="25" t="str">
        <f t="shared" si="14"/>
        <v/>
      </c>
      <c r="I39" s="25" t="str">
        <f t="shared" si="14"/>
        <v/>
      </c>
      <c r="J39" s="25" t="str">
        <f t="shared" si="14"/>
        <v/>
      </c>
      <c r="K39" s="25" t="str">
        <f t="shared" si="14"/>
        <v/>
      </c>
      <c r="L39" s="25" t="str">
        <f t="shared" si="14"/>
        <v/>
      </c>
      <c r="M39" s="25" t="str">
        <f t="shared" si="14"/>
        <v/>
      </c>
      <c r="N39" s="25" t="str">
        <f t="shared" si="14"/>
        <v/>
      </c>
      <c r="O39" s="25" t="str">
        <f t="shared" si="14"/>
        <v/>
      </c>
      <c r="P39" s="25" t="str">
        <f t="shared" si="14"/>
        <v/>
      </c>
      <c r="R39" s="20"/>
      <c r="T39" s="27"/>
    </row>
    <row r="40" spans="3:20" x14ac:dyDescent="0.3">
      <c r="C40" s="20" t="str">
        <f t="shared" si="8"/>
        <v>Underkriterie 12</v>
      </c>
      <c r="D40" s="23" t="str">
        <f t="shared" si="13"/>
        <v/>
      </c>
      <c r="E40" s="24" t="str">
        <f t="shared" si="13"/>
        <v/>
      </c>
      <c r="G40" s="25" t="str">
        <f t="shared" si="14"/>
        <v/>
      </c>
      <c r="H40" s="25" t="str">
        <f t="shared" si="14"/>
        <v/>
      </c>
      <c r="I40" s="25" t="str">
        <f t="shared" si="14"/>
        <v/>
      </c>
      <c r="J40" s="25" t="str">
        <f t="shared" si="14"/>
        <v/>
      </c>
      <c r="K40" s="25" t="str">
        <f t="shared" si="14"/>
        <v/>
      </c>
      <c r="L40" s="25" t="str">
        <f t="shared" si="14"/>
        <v/>
      </c>
      <c r="M40" s="25" t="str">
        <f t="shared" si="14"/>
        <v/>
      </c>
      <c r="N40" s="25" t="str">
        <f t="shared" si="14"/>
        <v/>
      </c>
      <c r="O40" s="25" t="str">
        <f t="shared" si="14"/>
        <v/>
      </c>
      <c r="P40" s="25" t="str">
        <f t="shared" si="14"/>
        <v/>
      </c>
      <c r="R40" s="20"/>
      <c r="T40" s="27"/>
    </row>
    <row r="41" spans="3:20" x14ac:dyDescent="0.3">
      <c r="R41" s="20"/>
      <c r="T41" s="27"/>
    </row>
    <row r="42" spans="3:20" x14ac:dyDescent="0.3">
      <c r="R42" s="20"/>
      <c r="T42" s="27"/>
    </row>
    <row r="43" spans="3:20" x14ac:dyDescent="0.3">
      <c r="R43" s="20"/>
      <c r="T43" s="27"/>
    </row>
    <row r="44" spans="3:20" x14ac:dyDescent="0.3">
      <c r="R44" s="20"/>
      <c r="T44" s="27"/>
    </row>
    <row r="45" spans="3:20" x14ac:dyDescent="0.3">
      <c r="R45" s="20"/>
      <c r="T45" s="27"/>
    </row>
    <row r="46" spans="3:20" x14ac:dyDescent="0.3">
      <c r="C46" s="21" t="s">
        <v>14</v>
      </c>
      <c r="D46" s="21" t="s">
        <v>57</v>
      </c>
      <c r="G46" s="28" t="s">
        <v>0</v>
      </c>
      <c r="H46" s="28" t="s">
        <v>1</v>
      </c>
      <c r="I46" s="28" t="s">
        <v>2</v>
      </c>
      <c r="J46" s="28" t="s">
        <v>4</v>
      </c>
      <c r="K46" s="28" t="s">
        <v>5</v>
      </c>
      <c r="L46" s="28" t="s">
        <v>43</v>
      </c>
      <c r="M46" s="28" t="s">
        <v>44</v>
      </c>
      <c r="N46" s="28" t="s">
        <v>45</v>
      </c>
      <c r="O46" s="28" t="s">
        <v>46</v>
      </c>
      <c r="P46" s="28" t="s">
        <v>47</v>
      </c>
    </row>
    <row r="47" spans="3:20" x14ac:dyDescent="0.3">
      <c r="C47" s="20" t="s">
        <v>27</v>
      </c>
      <c r="G47" s="30">
        <f>IF(ISBLANK(G5),"Fejl",G5)</f>
        <v>2000000</v>
      </c>
      <c r="H47" s="31">
        <f t="shared" ref="H47:P47" si="15">IF(ISBLANK(H5),"Fejl",H5)</f>
        <v>2050000</v>
      </c>
      <c r="I47" s="31">
        <f t="shared" si="15"/>
        <v>2250000</v>
      </c>
      <c r="J47" s="31">
        <f t="shared" si="15"/>
        <v>2600000</v>
      </c>
      <c r="K47" s="31">
        <f t="shared" si="15"/>
        <v>2700000</v>
      </c>
      <c r="L47" s="31" t="str">
        <f t="shared" si="15"/>
        <v>Fejl</v>
      </c>
      <c r="M47" s="31" t="str">
        <f t="shared" si="15"/>
        <v>Fejl</v>
      </c>
      <c r="N47" s="31" t="str">
        <f t="shared" si="15"/>
        <v>Fejl</v>
      </c>
      <c r="O47" s="31" t="str">
        <f t="shared" si="15"/>
        <v>Fejl</v>
      </c>
      <c r="P47" s="31" t="str">
        <f t="shared" si="15"/>
        <v>Fejl</v>
      </c>
      <c r="T47" s="32"/>
    </row>
    <row r="48" spans="3:20" x14ac:dyDescent="0.3">
      <c r="C48" s="20" t="str">
        <f t="shared" ref="C48:C59" si="16">C6</f>
        <v>Underkriterie 1</v>
      </c>
      <c r="G48" s="31">
        <f>IF(G6="","Fejl",IF($H$2&gt;$K$2,G6*$T$10,G29*$T$10))</f>
        <v>2030000</v>
      </c>
      <c r="H48" s="31">
        <f t="shared" ref="H48:P48" si="17">IF(H6="","Fejl",IF($H$2&gt;$K$2,H6*$T$10,H29*$T$10))</f>
        <v>1450000</v>
      </c>
      <c r="I48" s="31">
        <f t="shared" si="17"/>
        <v>1160000</v>
      </c>
      <c r="J48" s="31">
        <f t="shared" si="17"/>
        <v>290000</v>
      </c>
      <c r="K48" s="31">
        <f t="shared" si="17"/>
        <v>0</v>
      </c>
      <c r="L48" s="31" t="str">
        <f t="shared" si="17"/>
        <v>Fejl</v>
      </c>
      <c r="M48" s="31" t="str">
        <f t="shared" si="17"/>
        <v>Fejl</v>
      </c>
      <c r="N48" s="31" t="str">
        <f t="shared" si="17"/>
        <v>Fejl</v>
      </c>
      <c r="O48" s="31" t="str">
        <f t="shared" si="17"/>
        <v>Fejl</v>
      </c>
      <c r="P48" s="31" t="str">
        <f t="shared" si="17"/>
        <v>Fejl</v>
      </c>
      <c r="T48" s="27"/>
    </row>
    <row r="49" spans="3:20" x14ac:dyDescent="0.3">
      <c r="C49" s="20" t="str">
        <f t="shared" si="16"/>
        <v>Underkriterie 2</v>
      </c>
      <c r="G49" s="31" t="str">
        <f t="shared" ref="G49:P59" si="18">IF(G7="","Fejl",IF($H$2&gt;$K$2,G7*$T$10,G30*$T$10))</f>
        <v>Fejl</v>
      </c>
      <c r="H49" s="31" t="str">
        <f t="shared" si="18"/>
        <v>Fejl</v>
      </c>
      <c r="I49" s="31" t="str">
        <f t="shared" si="18"/>
        <v>Fejl</v>
      </c>
      <c r="J49" s="31" t="str">
        <f t="shared" si="18"/>
        <v>Fejl</v>
      </c>
      <c r="K49" s="31" t="str">
        <f t="shared" si="18"/>
        <v>Fejl</v>
      </c>
      <c r="L49" s="31" t="str">
        <f t="shared" si="18"/>
        <v>Fejl</v>
      </c>
      <c r="M49" s="31" t="str">
        <f t="shared" si="18"/>
        <v>Fejl</v>
      </c>
      <c r="N49" s="31" t="str">
        <f t="shared" si="18"/>
        <v>Fejl</v>
      </c>
      <c r="O49" s="31" t="str">
        <f t="shared" si="18"/>
        <v>Fejl</v>
      </c>
      <c r="P49" s="31" t="str">
        <f t="shared" si="18"/>
        <v>Fejl</v>
      </c>
      <c r="Q49" s="31"/>
    </row>
    <row r="50" spans="3:20" x14ac:dyDescent="0.3">
      <c r="C50" s="20" t="str">
        <f t="shared" si="16"/>
        <v>Underkriterie 3</v>
      </c>
      <c r="G50" s="31" t="str">
        <f t="shared" si="18"/>
        <v>Fejl</v>
      </c>
      <c r="H50" s="31" t="str">
        <f t="shared" si="18"/>
        <v>Fejl</v>
      </c>
      <c r="I50" s="31" t="str">
        <f t="shared" si="18"/>
        <v>Fejl</v>
      </c>
      <c r="J50" s="31" t="str">
        <f t="shared" si="18"/>
        <v>Fejl</v>
      </c>
      <c r="K50" s="31" t="str">
        <f t="shared" si="18"/>
        <v>Fejl</v>
      </c>
      <c r="L50" s="31" t="str">
        <f t="shared" si="18"/>
        <v>Fejl</v>
      </c>
      <c r="M50" s="31" t="str">
        <f t="shared" si="18"/>
        <v>Fejl</v>
      </c>
      <c r="N50" s="31" t="str">
        <f t="shared" si="18"/>
        <v>Fejl</v>
      </c>
      <c r="O50" s="31" t="str">
        <f t="shared" si="18"/>
        <v>Fejl</v>
      </c>
      <c r="P50" s="31" t="str">
        <f t="shared" si="18"/>
        <v>Fejl</v>
      </c>
      <c r="T50" s="27"/>
    </row>
    <row r="51" spans="3:20" x14ac:dyDescent="0.3">
      <c r="C51" s="20" t="str">
        <f t="shared" si="16"/>
        <v>Underkriterie 4</v>
      </c>
      <c r="G51" s="31" t="str">
        <f t="shared" si="18"/>
        <v>Fejl</v>
      </c>
      <c r="H51" s="31" t="str">
        <f t="shared" si="18"/>
        <v>Fejl</v>
      </c>
      <c r="I51" s="31" t="str">
        <f t="shared" si="18"/>
        <v>Fejl</v>
      </c>
      <c r="J51" s="31" t="str">
        <f t="shared" si="18"/>
        <v>Fejl</v>
      </c>
      <c r="K51" s="31" t="str">
        <f t="shared" si="18"/>
        <v>Fejl</v>
      </c>
      <c r="L51" s="31" t="str">
        <f t="shared" si="18"/>
        <v>Fejl</v>
      </c>
      <c r="M51" s="31" t="str">
        <f t="shared" si="18"/>
        <v>Fejl</v>
      </c>
      <c r="N51" s="31" t="str">
        <f t="shared" si="18"/>
        <v>Fejl</v>
      </c>
      <c r="O51" s="31" t="str">
        <f t="shared" si="18"/>
        <v>Fejl</v>
      </c>
      <c r="P51" s="31" t="str">
        <f t="shared" si="18"/>
        <v>Fejl</v>
      </c>
      <c r="T51" s="32"/>
    </row>
    <row r="52" spans="3:20" x14ac:dyDescent="0.3">
      <c r="C52" s="20" t="str">
        <f t="shared" si="16"/>
        <v>Underkriterie 5</v>
      </c>
      <c r="G52" s="31" t="str">
        <f t="shared" si="18"/>
        <v>Fejl</v>
      </c>
      <c r="H52" s="31" t="str">
        <f t="shared" si="18"/>
        <v>Fejl</v>
      </c>
      <c r="I52" s="31" t="str">
        <f t="shared" si="18"/>
        <v>Fejl</v>
      </c>
      <c r="J52" s="31" t="str">
        <f t="shared" si="18"/>
        <v>Fejl</v>
      </c>
      <c r="K52" s="31" t="str">
        <f t="shared" si="18"/>
        <v>Fejl</v>
      </c>
      <c r="L52" s="31" t="str">
        <f t="shared" si="18"/>
        <v>Fejl</v>
      </c>
      <c r="M52" s="31" t="str">
        <f t="shared" si="18"/>
        <v>Fejl</v>
      </c>
      <c r="N52" s="31" t="str">
        <f t="shared" si="18"/>
        <v>Fejl</v>
      </c>
      <c r="O52" s="31" t="str">
        <f t="shared" si="18"/>
        <v>Fejl</v>
      </c>
      <c r="P52" s="31" t="str">
        <f t="shared" si="18"/>
        <v>Fejl</v>
      </c>
      <c r="T52" s="27"/>
    </row>
    <row r="53" spans="3:20" x14ac:dyDescent="0.3">
      <c r="C53" s="20" t="str">
        <f t="shared" si="16"/>
        <v>Underkriterie 6</v>
      </c>
      <c r="G53" s="31" t="str">
        <f t="shared" si="18"/>
        <v>Fejl</v>
      </c>
      <c r="H53" s="31" t="str">
        <f t="shared" si="18"/>
        <v>Fejl</v>
      </c>
      <c r="I53" s="31" t="str">
        <f t="shared" si="18"/>
        <v>Fejl</v>
      </c>
      <c r="J53" s="31" t="str">
        <f t="shared" si="18"/>
        <v>Fejl</v>
      </c>
      <c r="K53" s="31" t="str">
        <f t="shared" si="18"/>
        <v>Fejl</v>
      </c>
      <c r="L53" s="31" t="str">
        <f t="shared" si="18"/>
        <v>Fejl</v>
      </c>
      <c r="M53" s="31" t="str">
        <f t="shared" si="18"/>
        <v>Fejl</v>
      </c>
      <c r="N53" s="31" t="str">
        <f t="shared" si="18"/>
        <v>Fejl</v>
      </c>
      <c r="O53" s="31" t="str">
        <f t="shared" si="18"/>
        <v>Fejl</v>
      </c>
      <c r="P53" s="31" t="str">
        <f t="shared" si="18"/>
        <v>Fejl</v>
      </c>
      <c r="T53" s="26"/>
    </row>
    <row r="54" spans="3:20" x14ac:dyDescent="0.3">
      <c r="C54" s="20" t="str">
        <f t="shared" si="16"/>
        <v>Underkriterie 7</v>
      </c>
      <c r="G54" s="31" t="str">
        <f t="shared" si="18"/>
        <v>Fejl</v>
      </c>
      <c r="H54" s="31" t="str">
        <f t="shared" si="18"/>
        <v>Fejl</v>
      </c>
      <c r="I54" s="31" t="str">
        <f t="shared" si="18"/>
        <v>Fejl</v>
      </c>
      <c r="J54" s="31" t="str">
        <f t="shared" si="18"/>
        <v>Fejl</v>
      </c>
      <c r="K54" s="31" t="str">
        <f t="shared" si="18"/>
        <v>Fejl</v>
      </c>
      <c r="L54" s="31" t="str">
        <f t="shared" si="18"/>
        <v>Fejl</v>
      </c>
      <c r="M54" s="31" t="str">
        <f t="shared" si="18"/>
        <v>Fejl</v>
      </c>
      <c r="N54" s="31" t="str">
        <f t="shared" si="18"/>
        <v>Fejl</v>
      </c>
      <c r="O54" s="31" t="str">
        <f t="shared" si="18"/>
        <v>Fejl</v>
      </c>
      <c r="P54" s="31" t="str">
        <f t="shared" si="18"/>
        <v>Fejl</v>
      </c>
      <c r="Q54" s="31"/>
      <c r="T54" s="27"/>
    </row>
    <row r="55" spans="3:20" x14ac:dyDescent="0.3">
      <c r="C55" s="20" t="str">
        <f t="shared" si="16"/>
        <v>Underkriterie 8</v>
      </c>
      <c r="G55" s="31" t="str">
        <f t="shared" si="18"/>
        <v>Fejl</v>
      </c>
      <c r="H55" s="31" t="str">
        <f t="shared" si="18"/>
        <v>Fejl</v>
      </c>
      <c r="I55" s="31" t="str">
        <f t="shared" si="18"/>
        <v>Fejl</v>
      </c>
      <c r="J55" s="31" t="str">
        <f t="shared" si="18"/>
        <v>Fejl</v>
      </c>
      <c r="K55" s="31" t="str">
        <f t="shared" si="18"/>
        <v>Fejl</v>
      </c>
      <c r="L55" s="31" t="str">
        <f t="shared" si="18"/>
        <v>Fejl</v>
      </c>
      <c r="M55" s="31" t="str">
        <f t="shared" si="18"/>
        <v>Fejl</v>
      </c>
      <c r="N55" s="31" t="str">
        <f t="shared" si="18"/>
        <v>Fejl</v>
      </c>
      <c r="O55" s="31" t="str">
        <f t="shared" si="18"/>
        <v>Fejl</v>
      </c>
      <c r="P55" s="31" t="str">
        <f t="shared" si="18"/>
        <v>Fejl</v>
      </c>
      <c r="T55" s="33"/>
    </row>
    <row r="56" spans="3:20" x14ac:dyDescent="0.3">
      <c r="C56" s="20" t="str">
        <f t="shared" si="16"/>
        <v>Underkriterie 9</v>
      </c>
      <c r="G56" s="31" t="str">
        <f t="shared" si="18"/>
        <v>Fejl</v>
      </c>
      <c r="H56" s="31" t="str">
        <f t="shared" si="18"/>
        <v>Fejl</v>
      </c>
      <c r="I56" s="31" t="str">
        <f t="shared" si="18"/>
        <v>Fejl</v>
      </c>
      <c r="J56" s="31" t="str">
        <f t="shared" si="18"/>
        <v>Fejl</v>
      </c>
      <c r="K56" s="31" t="str">
        <f t="shared" si="18"/>
        <v>Fejl</v>
      </c>
      <c r="L56" s="31" t="str">
        <f t="shared" si="18"/>
        <v>Fejl</v>
      </c>
      <c r="M56" s="31" t="str">
        <f t="shared" si="18"/>
        <v>Fejl</v>
      </c>
      <c r="N56" s="31" t="str">
        <f t="shared" si="18"/>
        <v>Fejl</v>
      </c>
      <c r="O56" s="31" t="str">
        <f t="shared" si="18"/>
        <v>Fejl</v>
      </c>
      <c r="P56" s="31" t="str">
        <f t="shared" si="18"/>
        <v>Fejl</v>
      </c>
      <c r="T56" s="27"/>
    </row>
    <row r="57" spans="3:20" x14ac:dyDescent="0.3">
      <c r="C57" s="20" t="str">
        <f t="shared" si="16"/>
        <v>Underkriterie 10</v>
      </c>
      <c r="G57" s="31" t="str">
        <f t="shared" si="18"/>
        <v>Fejl</v>
      </c>
      <c r="H57" s="31" t="str">
        <f t="shared" si="18"/>
        <v>Fejl</v>
      </c>
      <c r="I57" s="31" t="str">
        <f t="shared" si="18"/>
        <v>Fejl</v>
      </c>
      <c r="J57" s="31" t="str">
        <f t="shared" si="18"/>
        <v>Fejl</v>
      </c>
      <c r="K57" s="31" t="str">
        <f t="shared" si="18"/>
        <v>Fejl</v>
      </c>
      <c r="L57" s="31" t="str">
        <f t="shared" si="18"/>
        <v>Fejl</v>
      </c>
      <c r="M57" s="31" t="str">
        <f t="shared" si="18"/>
        <v>Fejl</v>
      </c>
      <c r="N57" s="31" t="str">
        <f t="shared" si="18"/>
        <v>Fejl</v>
      </c>
      <c r="O57" s="31" t="str">
        <f t="shared" si="18"/>
        <v>Fejl</v>
      </c>
      <c r="P57" s="31" t="str">
        <f t="shared" si="18"/>
        <v>Fejl</v>
      </c>
      <c r="T57" s="26"/>
    </row>
    <row r="58" spans="3:20" x14ac:dyDescent="0.3">
      <c r="C58" s="20" t="str">
        <f t="shared" si="16"/>
        <v>Underkriterie 11</v>
      </c>
      <c r="G58" s="31" t="str">
        <f t="shared" si="18"/>
        <v>Fejl</v>
      </c>
      <c r="H58" s="31" t="str">
        <f t="shared" si="18"/>
        <v>Fejl</v>
      </c>
      <c r="I58" s="31" t="str">
        <f t="shared" si="18"/>
        <v>Fejl</v>
      </c>
      <c r="J58" s="31" t="str">
        <f t="shared" si="18"/>
        <v>Fejl</v>
      </c>
      <c r="K58" s="31" t="str">
        <f t="shared" si="18"/>
        <v>Fejl</v>
      </c>
      <c r="L58" s="31" t="str">
        <f t="shared" si="18"/>
        <v>Fejl</v>
      </c>
      <c r="M58" s="31" t="str">
        <f t="shared" si="18"/>
        <v>Fejl</v>
      </c>
      <c r="N58" s="31" t="str">
        <f t="shared" si="18"/>
        <v>Fejl</v>
      </c>
      <c r="O58" s="31" t="str">
        <f t="shared" si="18"/>
        <v>Fejl</v>
      </c>
      <c r="P58" s="31" t="str">
        <f t="shared" si="18"/>
        <v>Fejl</v>
      </c>
      <c r="Q58" s="31"/>
      <c r="T58" s="27"/>
    </row>
    <row r="59" spans="3:20" x14ac:dyDescent="0.3">
      <c r="C59" s="20" t="str">
        <f t="shared" si="16"/>
        <v>Underkriterie 12</v>
      </c>
      <c r="G59" s="31" t="str">
        <f t="shared" si="18"/>
        <v>Fejl</v>
      </c>
      <c r="H59" s="31" t="str">
        <f t="shared" si="18"/>
        <v>Fejl</v>
      </c>
      <c r="I59" s="31" t="str">
        <f t="shared" si="18"/>
        <v>Fejl</v>
      </c>
      <c r="J59" s="31" t="str">
        <f t="shared" si="18"/>
        <v>Fejl</v>
      </c>
      <c r="K59" s="31" t="str">
        <f t="shared" si="18"/>
        <v>Fejl</v>
      </c>
      <c r="L59" s="31" t="str">
        <f t="shared" si="18"/>
        <v>Fejl</v>
      </c>
      <c r="M59" s="31" t="str">
        <f t="shared" si="18"/>
        <v>Fejl</v>
      </c>
      <c r="N59" s="31" t="str">
        <f t="shared" si="18"/>
        <v>Fejl</v>
      </c>
      <c r="O59" s="31" t="str">
        <f t="shared" si="18"/>
        <v>Fejl</v>
      </c>
      <c r="P59" s="31" t="str">
        <f t="shared" si="18"/>
        <v>Fejl</v>
      </c>
    </row>
    <row r="60" spans="3:20" x14ac:dyDescent="0.3">
      <c r="C60" s="20" t="s">
        <v>7</v>
      </c>
      <c r="G60" s="31">
        <f t="shared" ref="G60:P60" si="19">IFERROR(G47*$E$5,"Fejl")</f>
        <v>1100000</v>
      </c>
      <c r="H60" s="31">
        <f t="shared" si="19"/>
        <v>1127500</v>
      </c>
      <c r="I60" s="31">
        <f t="shared" si="19"/>
        <v>1237500</v>
      </c>
      <c r="J60" s="31">
        <f t="shared" si="19"/>
        <v>1430000</v>
      </c>
      <c r="K60" s="31">
        <f t="shared" si="19"/>
        <v>1485000.0000000002</v>
      </c>
      <c r="L60" s="31" t="str">
        <f t="shared" si="19"/>
        <v>Fejl</v>
      </c>
      <c r="M60" s="31" t="str">
        <f t="shared" si="19"/>
        <v>Fejl</v>
      </c>
      <c r="N60" s="31" t="str">
        <f t="shared" si="19"/>
        <v>Fejl</v>
      </c>
      <c r="O60" s="31" t="str">
        <f t="shared" si="19"/>
        <v>Fejl</v>
      </c>
      <c r="P60" s="31" t="str">
        <f t="shared" si="19"/>
        <v>Fejl</v>
      </c>
    </row>
    <row r="61" spans="3:20" x14ac:dyDescent="0.3">
      <c r="C61" s="20" t="str">
        <f>C6</f>
        <v>Underkriterie 1</v>
      </c>
      <c r="G61" s="31">
        <f>IF(G48="Fejl","Fejl",G48*$E6)</f>
        <v>913500</v>
      </c>
      <c r="H61" s="31">
        <f t="shared" ref="H61:P61" si="20">IF(H48="Fejl","Fejl",H48*$E6)</f>
        <v>652500</v>
      </c>
      <c r="I61" s="31">
        <f t="shared" si="20"/>
        <v>522000</v>
      </c>
      <c r="J61" s="31">
        <f t="shared" si="20"/>
        <v>130500</v>
      </c>
      <c r="K61" s="31">
        <f t="shared" si="20"/>
        <v>0</v>
      </c>
      <c r="L61" s="31" t="str">
        <f t="shared" si="20"/>
        <v>Fejl</v>
      </c>
      <c r="M61" s="31" t="str">
        <f t="shared" si="20"/>
        <v>Fejl</v>
      </c>
      <c r="N61" s="31" t="str">
        <f t="shared" si="20"/>
        <v>Fejl</v>
      </c>
      <c r="O61" s="31" t="str">
        <f t="shared" si="20"/>
        <v>Fejl</v>
      </c>
      <c r="P61" s="31" t="str">
        <f t="shared" si="20"/>
        <v>Fejl</v>
      </c>
    </row>
    <row r="62" spans="3:20" x14ac:dyDescent="0.3">
      <c r="C62" s="20" t="str">
        <f t="shared" ref="C62:C72" si="21">C7</f>
        <v>Underkriterie 2</v>
      </c>
      <c r="G62" s="31" t="str">
        <f t="shared" ref="G62:P72" si="22">IF(G49="Fejl","Fejl",G49*$E7)</f>
        <v>Fejl</v>
      </c>
      <c r="H62" s="31" t="str">
        <f t="shared" si="22"/>
        <v>Fejl</v>
      </c>
      <c r="I62" s="31" t="str">
        <f t="shared" si="22"/>
        <v>Fejl</v>
      </c>
      <c r="J62" s="31" t="str">
        <f t="shared" si="22"/>
        <v>Fejl</v>
      </c>
      <c r="K62" s="31" t="str">
        <f t="shared" si="22"/>
        <v>Fejl</v>
      </c>
      <c r="L62" s="31" t="str">
        <f t="shared" si="22"/>
        <v>Fejl</v>
      </c>
      <c r="M62" s="31" t="str">
        <f t="shared" si="22"/>
        <v>Fejl</v>
      </c>
      <c r="N62" s="31" t="str">
        <f t="shared" si="22"/>
        <v>Fejl</v>
      </c>
      <c r="O62" s="31" t="str">
        <f t="shared" si="22"/>
        <v>Fejl</v>
      </c>
      <c r="P62" s="31" t="str">
        <f t="shared" si="22"/>
        <v>Fejl</v>
      </c>
      <c r="T62" s="27"/>
    </row>
    <row r="63" spans="3:20" x14ac:dyDescent="0.3">
      <c r="C63" s="20" t="str">
        <f t="shared" si="21"/>
        <v>Underkriterie 3</v>
      </c>
      <c r="G63" s="31" t="str">
        <f>IF(G50="Fejl","Fejl",G50*$E8)</f>
        <v>Fejl</v>
      </c>
      <c r="H63" s="31" t="str">
        <f t="shared" si="22"/>
        <v>Fejl</v>
      </c>
      <c r="I63" s="31" t="str">
        <f t="shared" si="22"/>
        <v>Fejl</v>
      </c>
      <c r="J63" s="31" t="str">
        <f t="shared" si="22"/>
        <v>Fejl</v>
      </c>
      <c r="K63" s="31" t="str">
        <f t="shared" si="22"/>
        <v>Fejl</v>
      </c>
      <c r="L63" s="31" t="str">
        <f t="shared" si="22"/>
        <v>Fejl</v>
      </c>
      <c r="M63" s="31" t="str">
        <f t="shared" si="22"/>
        <v>Fejl</v>
      </c>
      <c r="N63" s="31" t="str">
        <f t="shared" si="22"/>
        <v>Fejl</v>
      </c>
      <c r="O63" s="31" t="str">
        <f t="shared" si="22"/>
        <v>Fejl</v>
      </c>
      <c r="P63" s="31" t="str">
        <f t="shared" si="22"/>
        <v>Fejl</v>
      </c>
      <c r="T63" s="29"/>
    </row>
    <row r="64" spans="3:20" x14ac:dyDescent="0.3">
      <c r="C64" s="20" t="str">
        <f t="shared" si="21"/>
        <v>Underkriterie 4</v>
      </c>
      <c r="G64" s="31" t="str">
        <f t="shared" si="22"/>
        <v>Fejl</v>
      </c>
      <c r="H64" s="31" t="str">
        <f t="shared" si="22"/>
        <v>Fejl</v>
      </c>
      <c r="I64" s="31" t="str">
        <f t="shared" si="22"/>
        <v>Fejl</v>
      </c>
      <c r="J64" s="31" t="str">
        <f t="shared" si="22"/>
        <v>Fejl</v>
      </c>
      <c r="K64" s="31" t="str">
        <f t="shared" si="22"/>
        <v>Fejl</v>
      </c>
      <c r="L64" s="31" t="str">
        <f t="shared" si="22"/>
        <v>Fejl</v>
      </c>
      <c r="M64" s="31" t="str">
        <f t="shared" si="22"/>
        <v>Fejl</v>
      </c>
      <c r="N64" s="31" t="str">
        <f t="shared" si="22"/>
        <v>Fejl</v>
      </c>
      <c r="O64" s="31" t="str">
        <f t="shared" si="22"/>
        <v>Fejl</v>
      </c>
      <c r="P64" s="31" t="str">
        <f t="shared" si="22"/>
        <v>Fejl</v>
      </c>
      <c r="Q64" s="31"/>
      <c r="T64" s="29"/>
    </row>
    <row r="65" spans="3:20" x14ac:dyDescent="0.3">
      <c r="C65" s="20" t="str">
        <f t="shared" si="21"/>
        <v>Underkriterie 5</v>
      </c>
      <c r="G65" s="31" t="str">
        <f t="shared" si="22"/>
        <v>Fejl</v>
      </c>
      <c r="H65" s="31" t="str">
        <f t="shared" si="22"/>
        <v>Fejl</v>
      </c>
      <c r="I65" s="31" t="str">
        <f t="shared" si="22"/>
        <v>Fejl</v>
      </c>
      <c r="J65" s="31" t="str">
        <f t="shared" si="22"/>
        <v>Fejl</v>
      </c>
      <c r="K65" s="31" t="str">
        <f t="shared" si="22"/>
        <v>Fejl</v>
      </c>
      <c r="L65" s="31" t="str">
        <f t="shared" si="22"/>
        <v>Fejl</v>
      </c>
      <c r="M65" s="31" t="str">
        <f t="shared" si="22"/>
        <v>Fejl</v>
      </c>
      <c r="N65" s="31" t="str">
        <f t="shared" si="22"/>
        <v>Fejl</v>
      </c>
      <c r="O65" s="31" t="str">
        <f t="shared" si="22"/>
        <v>Fejl</v>
      </c>
      <c r="P65" s="31" t="str">
        <f t="shared" si="22"/>
        <v>Fejl</v>
      </c>
      <c r="T65" s="26"/>
    </row>
    <row r="66" spans="3:20" x14ac:dyDescent="0.3">
      <c r="C66" s="20" t="str">
        <f t="shared" si="21"/>
        <v>Underkriterie 6</v>
      </c>
      <c r="G66" s="31" t="str">
        <f t="shared" si="22"/>
        <v>Fejl</v>
      </c>
      <c r="H66" s="31" t="str">
        <f t="shared" si="22"/>
        <v>Fejl</v>
      </c>
      <c r="I66" s="31" t="str">
        <f t="shared" si="22"/>
        <v>Fejl</v>
      </c>
      <c r="J66" s="31" t="str">
        <f t="shared" si="22"/>
        <v>Fejl</v>
      </c>
      <c r="K66" s="31" t="str">
        <f t="shared" si="22"/>
        <v>Fejl</v>
      </c>
      <c r="L66" s="31" t="str">
        <f t="shared" si="22"/>
        <v>Fejl</v>
      </c>
      <c r="M66" s="31" t="str">
        <f t="shared" si="22"/>
        <v>Fejl</v>
      </c>
      <c r="N66" s="31" t="str">
        <f t="shared" si="22"/>
        <v>Fejl</v>
      </c>
      <c r="O66" s="31" t="str">
        <f t="shared" si="22"/>
        <v>Fejl</v>
      </c>
      <c r="P66" s="31" t="str">
        <f t="shared" si="22"/>
        <v>Fejl</v>
      </c>
      <c r="T66" s="34"/>
    </row>
    <row r="67" spans="3:20" x14ac:dyDescent="0.3">
      <c r="C67" s="20" t="str">
        <f t="shared" si="21"/>
        <v>Underkriterie 7</v>
      </c>
      <c r="G67" s="31" t="str">
        <f t="shared" si="22"/>
        <v>Fejl</v>
      </c>
      <c r="H67" s="31" t="str">
        <f t="shared" si="22"/>
        <v>Fejl</v>
      </c>
      <c r="I67" s="31" t="str">
        <f t="shared" si="22"/>
        <v>Fejl</v>
      </c>
      <c r="J67" s="31" t="str">
        <f t="shared" si="22"/>
        <v>Fejl</v>
      </c>
      <c r="K67" s="31" t="str">
        <f t="shared" si="22"/>
        <v>Fejl</v>
      </c>
      <c r="L67" s="31" t="str">
        <f t="shared" si="22"/>
        <v>Fejl</v>
      </c>
      <c r="M67" s="31" t="str">
        <f t="shared" si="22"/>
        <v>Fejl</v>
      </c>
      <c r="N67" s="31" t="str">
        <f t="shared" si="22"/>
        <v>Fejl</v>
      </c>
      <c r="O67" s="31" t="str">
        <f t="shared" si="22"/>
        <v>Fejl</v>
      </c>
      <c r="P67" s="31" t="str">
        <f t="shared" si="22"/>
        <v>Fejl</v>
      </c>
    </row>
    <row r="68" spans="3:20" x14ac:dyDescent="0.3">
      <c r="C68" s="20" t="str">
        <f t="shared" si="21"/>
        <v>Underkriterie 8</v>
      </c>
      <c r="G68" s="31" t="str">
        <f t="shared" si="22"/>
        <v>Fejl</v>
      </c>
      <c r="H68" s="31" t="str">
        <f t="shared" si="22"/>
        <v>Fejl</v>
      </c>
      <c r="I68" s="31" t="str">
        <f t="shared" si="22"/>
        <v>Fejl</v>
      </c>
      <c r="J68" s="31" t="str">
        <f t="shared" si="22"/>
        <v>Fejl</v>
      </c>
      <c r="K68" s="31" t="str">
        <f t="shared" si="22"/>
        <v>Fejl</v>
      </c>
      <c r="L68" s="31" t="str">
        <f t="shared" si="22"/>
        <v>Fejl</v>
      </c>
      <c r="M68" s="31" t="str">
        <f t="shared" si="22"/>
        <v>Fejl</v>
      </c>
      <c r="N68" s="31" t="str">
        <f t="shared" si="22"/>
        <v>Fejl</v>
      </c>
      <c r="O68" s="31" t="str">
        <f t="shared" si="22"/>
        <v>Fejl</v>
      </c>
      <c r="P68" s="31" t="str">
        <f t="shared" si="22"/>
        <v>Fejl</v>
      </c>
      <c r="T68" s="21"/>
    </row>
    <row r="69" spans="3:20" x14ac:dyDescent="0.3">
      <c r="C69" s="20" t="str">
        <f t="shared" si="21"/>
        <v>Underkriterie 9</v>
      </c>
      <c r="G69" s="31" t="str">
        <f t="shared" si="22"/>
        <v>Fejl</v>
      </c>
      <c r="H69" s="31" t="str">
        <f t="shared" si="22"/>
        <v>Fejl</v>
      </c>
      <c r="I69" s="31" t="str">
        <f t="shared" si="22"/>
        <v>Fejl</v>
      </c>
      <c r="J69" s="31" t="str">
        <f t="shared" si="22"/>
        <v>Fejl</v>
      </c>
      <c r="K69" s="31" t="str">
        <f t="shared" si="22"/>
        <v>Fejl</v>
      </c>
      <c r="L69" s="31" t="str">
        <f t="shared" si="22"/>
        <v>Fejl</v>
      </c>
      <c r="M69" s="31" t="str">
        <f t="shared" si="22"/>
        <v>Fejl</v>
      </c>
      <c r="N69" s="31" t="str">
        <f t="shared" si="22"/>
        <v>Fejl</v>
      </c>
      <c r="O69" s="31" t="str">
        <f t="shared" si="22"/>
        <v>Fejl</v>
      </c>
      <c r="P69" s="31" t="str">
        <f t="shared" si="22"/>
        <v>Fejl</v>
      </c>
      <c r="T69" s="35"/>
    </row>
    <row r="70" spans="3:20" x14ac:dyDescent="0.3">
      <c r="C70" s="20" t="str">
        <f t="shared" si="21"/>
        <v>Underkriterie 10</v>
      </c>
      <c r="G70" s="31" t="str">
        <f t="shared" si="22"/>
        <v>Fejl</v>
      </c>
      <c r="H70" s="31" t="str">
        <f t="shared" si="22"/>
        <v>Fejl</v>
      </c>
      <c r="I70" s="31" t="str">
        <f t="shared" si="22"/>
        <v>Fejl</v>
      </c>
      <c r="J70" s="31" t="str">
        <f t="shared" si="22"/>
        <v>Fejl</v>
      </c>
      <c r="K70" s="31" t="str">
        <f t="shared" si="22"/>
        <v>Fejl</v>
      </c>
      <c r="L70" s="31" t="str">
        <f t="shared" si="22"/>
        <v>Fejl</v>
      </c>
      <c r="M70" s="31" t="str">
        <f t="shared" si="22"/>
        <v>Fejl</v>
      </c>
      <c r="N70" s="31" t="str">
        <f t="shared" si="22"/>
        <v>Fejl</v>
      </c>
      <c r="O70" s="31" t="str">
        <f t="shared" si="22"/>
        <v>Fejl</v>
      </c>
      <c r="P70" s="31" t="str">
        <f t="shared" si="22"/>
        <v>Fejl</v>
      </c>
      <c r="T70" s="35"/>
    </row>
    <row r="71" spans="3:20" x14ac:dyDescent="0.3">
      <c r="C71" s="20" t="str">
        <f t="shared" si="21"/>
        <v>Underkriterie 11</v>
      </c>
      <c r="G71" s="31" t="str">
        <f t="shared" si="22"/>
        <v>Fejl</v>
      </c>
      <c r="H71" s="31" t="str">
        <f t="shared" si="22"/>
        <v>Fejl</v>
      </c>
      <c r="I71" s="31" t="str">
        <f t="shared" si="22"/>
        <v>Fejl</v>
      </c>
      <c r="J71" s="31" t="str">
        <f t="shared" si="22"/>
        <v>Fejl</v>
      </c>
      <c r="K71" s="31" t="str">
        <f t="shared" si="22"/>
        <v>Fejl</v>
      </c>
      <c r="L71" s="31" t="str">
        <f t="shared" si="22"/>
        <v>Fejl</v>
      </c>
      <c r="M71" s="31" t="str">
        <f t="shared" si="22"/>
        <v>Fejl</v>
      </c>
      <c r="N71" s="31" t="str">
        <f t="shared" si="22"/>
        <v>Fejl</v>
      </c>
      <c r="O71" s="31" t="str">
        <f t="shared" si="22"/>
        <v>Fejl</v>
      </c>
      <c r="P71" s="31" t="str">
        <f t="shared" si="22"/>
        <v>Fejl</v>
      </c>
      <c r="T71" s="36"/>
    </row>
    <row r="72" spans="3:20" x14ac:dyDescent="0.3">
      <c r="C72" s="20" t="str">
        <f t="shared" si="21"/>
        <v>Underkriterie 12</v>
      </c>
      <c r="G72" s="31" t="str">
        <f t="shared" si="22"/>
        <v>Fejl</v>
      </c>
      <c r="H72" s="31" t="str">
        <f t="shared" si="22"/>
        <v>Fejl</v>
      </c>
      <c r="I72" s="31" t="str">
        <f t="shared" si="22"/>
        <v>Fejl</v>
      </c>
      <c r="J72" s="31" t="str">
        <f t="shared" si="22"/>
        <v>Fejl</v>
      </c>
      <c r="K72" s="31" t="str">
        <f t="shared" si="22"/>
        <v>Fejl</v>
      </c>
      <c r="L72" s="31" t="str">
        <f t="shared" si="22"/>
        <v>Fejl</v>
      </c>
      <c r="M72" s="31" t="str">
        <f t="shared" si="22"/>
        <v>Fejl</v>
      </c>
      <c r="N72" s="31" t="str">
        <f t="shared" si="22"/>
        <v>Fejl</v>
      </c>
      <c r="O72" s="31" t="str">
        <f t="shared" si="22"/>
        <v>Fejl</v>
      </c>
      <c r="P72" s="31" t="str">
        <f t="shared" si="22"/>
        <v>Fejl</v>
      </c>
      <c r="Q72" s="31"/>
      <c r="T72" s="35"/>
    </row>
    <row r="73" spans="3:20" x14ac:dyDescent="0.3">
      <c r="C73" s="20" t="s">
        <v>3</v>
      </c>
      <c r="G73" s="31">
        <f t="shared" ref="G73:P73" si="23">SUM(G60:G72)</f>
        <v>2013500</v>
      </c>
      <c r="H73" s="31">
        <f t="shared" si="23"/>
        <v>1780000</v>
      </c>
      <c r="I73" s="31">
        <f t="shared" si="23"/>
        <v>1759500</v>
      </c>
      <c r="J73" s="31">
        <f t="shared" si="23"/>
        <v>1560500</v>
      </c>
      <c r="K73" s="31">
        <f t="shared" si="23"/>
        <v>1485000.0000000002</v>
      </c>
      <c r="L73" s="31">
        <f t="shared" si="23"/>
        <v>0</v>
      </c>
      <c r="M73" s="31">
        <f t="shared" si="23"/>
        <v>0</v>
      </c>
      <c r="N73" s="31">
        <f t="shared" si="23"/>
        <v>0</v>
      </c>
      <c r="O73" s="31">
        <f t="shared" si="23"/>
        <v>0</v>
      </c>
      <c r="P73" s="31">
        <f t="shared" si="23"/>
        <v>0</v>
      </c>
    </row>
    <row r="74" spans="3:20" x14ac:dyDescent="0.3">
      <c r="T74" s="29"/>
    </row>
    <row r="75" spans="3:20" x14ac:dyDescent="0.3">
      <c r="C75" s="21" t="s">
        <v>14</v>
      </c>
      <c r="D75" s="21" t="s">
        <v>60</v>
      </c>
      <c r="G75" s="28" t="s">
        <v>0</v>
      </c>
      <c r="H75" s="28" t="s">
        <v>1</v>
      </c>
      <c r="I75" s="28" t="s">
        <v>2</v>
      </c>
      <c r="J75" s="28" t="s">
        <v>4</v>
      </c>
      <c r="K75" s="28" t="s">
        <v>5</v>
      </c>
      <c r="L75" s="28" t="s">
        <v>43</v>
      </c>
      <c r="M75" s="28" t="s">
        <v>44</v>
      </c>
      <c r="N75" s="28" t="s">
        <v>45</v>
      </c>
      <c r="O75" s="28" t="s">
        <v>46</v>
      </c>
      <c r="P75" s="28" t="s">
        <v>47</v>
      </c>
    </row>
    <row r="76" spans="3:20" x14ac:dyDescent="0.3">
      <c r="C76" s="20" t="s">
        <v>7</v>
      </c>
      <c r="G76" s="31">
        <f t="shared" ref="G76:P76" si="24">IF(ISBLANK(G5),"Fejl",G5)</f>
        <v>2000000</v>
      </c>
      <c r="H76" s="31">
        <f t="shared" si="24"/>
        <v>2050000</v>
      </c>
      <c r="I76" s="31">
        <f t="shared" si="24"/>
        <v>2250000</v>
      </c>
      <c r="J76" s="31">
        <f t="shared" si="24"/>
        <v>2600000</v>
      </c>
      <c r="K76" s="31">
        <f t="shared" si="24"/>
        <v>2700000</v>
      </c>
      <c r="L76" s="31" t="str">
        <f t="shared" si="24"/>
        <v>Fejl</v>
      </c>
      <c r="M76" s="31" t="str">
        <f t="shared" si="24"/>
        <v>Fejl</v>
      </c>
      <c r="N76" s="31" t="str">
        <f t="shared" si="24"/>
        <v>Fejl</v>
      </c>
      <c r="O76" s="31" t="str">
        <f t="shared" si="24"/>
        <v>Fejl</v>
      </c>
      <c r="P76" s="31" t="str">
        <f t="shared" si="24"/>
        <v>Fejl</v>
      </c>
      <c r="R76" s="20"/>
    </row>
    <row r="77" spans="3:20" x14ac:dyDescent="0.3">
      <c r="C77" s="20" t="str">
        <f>C6</f>
        <v>Underkriterie 1</v>
      </c>
      <c r="G77" s="31">
        <f>IF(G6="","Fejl",IF($H$2&gt;$K$2,G6*$T$12,G29*$T$12))</f>
        <v>1925000</v>
      </c>
      <c r="H77" s="31">
        <f t="shared" ref="H77:P77" si="25">IF(H6="","Fejl",IF($H$2&gt;$K$2,H6*$T$12,H29*$T$12))</f>
        <v>1375000</v>
      </c>
      <c r="I77" s="31">
        <f t="shared" si="25"/>
        <v>1100000</v>
      </c>
      <c r="J77" s="31">
        <f t="shared" si="25"/>
        <v>275000</v>
      </c>
      <c r="K77" s="31">
        <f t="shared" si="25"/>
        <v>0</v>
      </c>
      <c r="L77" s="31" t="str">
        <f t="shared" si="25"/>
        <v>Fejl</v>
      </c>
      <c r="M77" s="31" t="str">
        <f t="shared" si="25"/>
        <v>Fejl</v>
      </c>
      <c r="N77" s="31" t="str">
        <f t="shared" si="25"/>
        <v>Fejl</v>
      </c>
      <c r="O77" s="31" t="str">
        <f t="shared" si="25"/>
        <v>Fejl</v>
      </c>
      <c r="P77" s="31" t="str">
        <f t="shared" si="25"/>
        <v>Fejl</v>
      </c>
      <c r="R77" s="20"/>
    </row>
    <row r="78" spans="3:20" x14ac:dyDescent="0.3">
      <c r="C78" s="20" t="str">
        <f t="shared" ref="C78:C88" si="26">C7</f>
        <v>Underkriterie 2</v>
      </c>
      <c r="G78" s="31" t="str">
        <f t="shared" ref="G78:P88" si="27">IF(G7="","Fejl",IF($H$2&gt;$K$2,G7*$T$12,G30*$T$12))</f>
        <v>Fejl</v>
      </c>
      <c r="H78" s="31" t="str">
        <f t="shared" si="27"/>
        <v>Fejl</v>
      </c>
      <c r="I78" s="31" t="str">
        <f t="shared" si="27"/>
        <v>Fejl</v>
      </c>
      <c r="J78" s="31" t="str">
        <f t="shared" si="27"/>
        <v>Fejl</v>
      </c>
      <c r="K78" s="31" t="str">
        <f t="shared" si="27"/>
        <v>Fejl</v>
      </c>
      <c r="L78" s="31" t="str">
        <f t="shared" si="27"/>
        <v>Fejl</v>
      </c>
      <c r="M78" s="31" t="str">
        <f t="shared" si="27"/>
        <v>Fejl</v>
      </c>
      <c r="N78" s="31" t="str">
        <f t="shared" si="27"/>
        <v>Fejl</v>
      </c>
      <c r="O78" s="31" t="str">
        <f t="shared" si="27"/>
        <v>Fejl</v>
      </c>
      <c r="P78" s="31" t="str">
        <f t="shared" si="27"/>
        <v>Fejl</v>
      </c>
      <c r="R78" s="20"/>
    </row>
    <row r="79" spans="3:20" x14ac:dyDescent="0.3">
      <c r="C79" s="20" t="str">
        <f t="shared" si="26"/>
        <v>Underkriterie 3</v>
      </c>
      <c r="G79" s="31" t="str">
        <f t="shared" si="27"/>
        <v>Fejl</v>
      </c>
      <c r="H79" s="31" t="str">
        <f t="shared" si="27"/>
        <v>Fejl</v>
      </c>
      <c r="I79" s="31" t="str">
        <f t="shared" si="27"/>
        <v>Fejl</v>
      </c>
      <c r="J79" s="31" t="str">
        <f t="shared" si="27"/>
        <v>Fejl</v>
      </c>
      <c r="K79" s="31" t="str">
        <f t="shared" si="27"/>
        <v>Fejl</v>
      </c>
      <c r="L79" s="31" t="str">
        <f t="shared" si="27"/>
        <v>Fejl</v>
      </c>
      <c r="M79" s="31" t="str">
        <f t="shared" si="27"/>
        <v>Fejl</v>
      </c>
      <c r="N79" s="31" t="str">
        <f t="shared" si="27"/>
        <v>Fejl</v>
      </c>
      <c r="O79" s="31" t="str">
        <f t="shared" si="27"/>
        <v>Fejl</v>
      </c>
      <c r="P79" s="31" t="str">
        <f t="shared" si="27"/>
        <v>Fejl</v>
      </c>
      <c r="R79" s="20"/>
    </row>
    <row r="80" spans="3:20" x14ac:dyDescent="0.3">
      <c r="C80" s="20" t="str">
        <f t="shared" si="26"/>
        <v>Underkriterie 4</v>
      </c>
      <c r="G80" s="31" t="str">
        <f t="shared" si="27"/>
        <v>Fejl</v>
      </c>
      <c r="H80" s="31" t="str">
        <f t="shared" si="27"/>
        <v>Fejl</v>
      </c>
      <c r="I80" s="31" t="str">
        <f t="shared" si="27"/>
        <v>Fejl</v>
      </c>
      <c r="J80" s="31" t="str">
        <f t="shared" si="27"/>
        <v>Fejl</v>
      </c>
      <c r="K80" s="31" t="str">
        <f t="shared" si="27"/>
        <v>Fejl</v>
      </c>
      <c r="L80" s="31" t="str">
        <f t="shared" si="27"/>
        <v>Fejl</v>
      </c>
      <c r="M80" s="31" t="str">
        <f t="shared" si="27"/>
        <v>Fejl</v>
      </c>
      <c r="N80" s="31" t="str">
        <f t="shared" si="27"/>
        <v>Fejl</v>
      </c>
      <c r="O80" s="31" t="str">
        <f t="shared" si="27"/>
        <v>Fejl</v>
      </c>
      <c r="P80" s="31" t="str">
        <f t="shared" si="27"/>
        <v>Fejl</v>
      </c>
      <c r="R80" s="20"/>
    </row>
    <row r="81" spans="3:20" x14ac:dyDescent="0.3">
      <c r="C81" s="20" t="str">
        <f t="shared" si="26"/>
        <v>Underkriterie 5</v>
      </c>
      <c r="G81" s="31" t="str">
        <f t="shared" si="27"/>
        <v>Fejl</v>
      </c>
      <c r="H81" s="31" t="str">
        <f t="shared" si="27"/>
        <v>Fejl</v>
      </c>
      <c r="I81" s="31" t="str">
        <f t="shared" si="27"/>
        <v>Fejl</v>
      </c>
      <c r="J81" s="31" t="str">
        <f t="shared" si="27"/>
        <v>Fejl</v>
      </c>
      <c r="K81" s="31" t="str">
        <f t="shared" si="27"/>
        <v>Fejl</v>
      </c>
      <c r="L81" s="31" t="str">
        <f t="shared" si="27"/>
        <v>Fejl</v>
      </c>
      <c r="M81" s="31" t="str">
        <f t="shared" si="27"/>
        <v>Fejl</v>
      </c>
      <c r="N81" s="31" t="str">
        <f t="shared" si="27"/>
        <v>Fejl</v>
      </c>
      <c r="O81" s="31" t="str">
        <f t="shared" si="27"/>
        <v>Fejl</v>
      </c>
      <c r="P81" s="31" t="str">
        <f t="shared" si="27"/>
        <v>Fejl</v>
      </c>
      <c r="R81" s="20"/>
      <c r="T81" s="29"/>
    </row>
    <row r="82" spans="3:20" x14ac:dyDescent="0.3">
      <c r="C82" s="20" t="str">
        <f t="shared" si="26"/>
        <v>Underkriterie 6</v>
      </c>
      <c r="G82" s="31" t="str">
        <f t="shared" si="27"/>
        <v>Fejl</v>
      </c>
      <c r="H82" s="31" t="str">
        <f t="shared" si="27"/>
        <v>Fejl</v>
      </c>
      <c r="I82" s="31" t="str">
        <f t="shared" si="27"/>
        <v>Fejl</v>
      </c>
      <c r="J82" s="31" t="str">
        <f t="shared" si="27"/>
        <v>Fejl</v>
      </c>
      <c r="K82" s="31" t="str">
        <f t="shared" si="27"/>
        <v>Fejl</v>
      </c>
      <c r="L82" s="31" t="str">
        <f t="shared" si="27"/>
        <v>Fejl</v>
      </c>
      <c r="M82" s="31" t="str">
        <f t="shared" si="27"/>
        <v>Fejl</v>
      </c>
      <c r="N82" s="31" t="str">
        <f t="shared" si="27"/>
        <v>Fejl</v>
      </c>
      <c r="O82" s="31" t="str">
        <f t="shared" si="27"/>
        <v>Fejl</v>
      </c>
      <c r="P82" s="31" t="str">
        <f t="shared" si="27"/>
        <v>Fejl</v>
      </c>
      <c r="R82" s="20"/>
      <c r="T82" s="29"/>
    </row>
    <row r="83" spans="3:20" x14ac:dyDescent="0.3">
      <c r="C83" s="20" t="str">
        <f t="shared" si="26"/>
        <v>Underkriterie 7</v>
      </c>
      <c r="G83" s="31" t="str">
        <f t="shared" si="27"/>
        <v>Fejl</v>
      </c>
      <c r="H83" s="31" t="str">
        <f t="shared" si="27"/>
        <v>Fejl</v>
      </c>
      <c r="I83" s="31" t="str">
        <f t="shared" si="27"/>
        <v>Fejl</v>
      </c>
      <c r="J83" s="31" t="str">
        <f t="shared" si="27"/>
        <v>Fejl</v>
      </c>
      <c r="K83" s="31" t="str">
        <f t="shared" si="27"/>
        <v>Fejl</v>
      </c>
      <c r="L83" s="31" t="str">
        <f t="shared" si="27"/>
        <v>Fejl</v>
      </c>
      <c r="M83" s="31" t="str">
        <f t="shared" si="27"/>
        <v>Fejl</v>
      </c>
      <c r="N83" s="31" t="str">
        <f t="shared" si="27"/>
        <v>Fejl</v>
      </c>
      <c r="O83" s="31" t="str">
        <f t="shared" si="27"/>
        <v>Fejl</v>
      </c>
      <c r="P83" s="31" t="str">
        <f t="shared" si="27"/>
        <v>Fejl</v>
      </c>
      <c r="R83" s="20"/>
      <c r="T83" s="29"/>
    </row>
    <row r="84" spans="3:20" x14ac:dyDescent="0.3">
      <c r="C84" s="20" t="str">
        <f t="shared" si="26"/>
        <v>Underkriterie 8</v>
      </c>
      <c r="G84" s="31" t="str">
        <f t="shared" si="27"/>
        <v>Fejl</v>
      </c>
      <c r="H84" s="31" t="str">
        <f t="shared" si="27"/>
        <v>Fejl</v>
      </c>
      <c r="I84" s="31" t="str">
        <f t="shared" si="27"/>
        <v>Fejl</v>
      </c>
      <c r="J84" s="31" t="str">
        <f t="shared" si="27"/>
        <v>Fejl</v>
      </c>
      <c r="K84" s="31" t="str">
        <f t="shared" si="27"/>
        <v>Fejl</v>
      </c>
      <c r="L84" s="31" t="str">
        <f t="shared" si="27"/>
        <v>Fejl</v>
      </c>
      <c r="M84" s="31" t="str">
        <f t="shared" si="27"/>
        <v>Fejl</v>
      </c>
      <c r="N84" s="31" t="str">
        <f t="shared" si="27"/>
        <v>Fejl</v>
      </c>
      <c r="O84" s="31" t="str">
        <f t="shared" si="27"/>
        <v>Fejl</v>
      </c>
      <c r="P84" s="31" t="str">
        <f t="shared" si="27"/>
        <v>Fejl</v>
      </c>
      <c r="R84" s="20"/>
      <c r="T84" s="29"/>
    </row>
    <row r="85" spans="3:20" x14ac:dyDescent="0.3">
      <c r="C85" s="20" t="str">
        <f t="shared" si="26"/>
        <v>Underkriterie 9</v>
      </c>
      <c r="G85" s="31" t="str">
        <f t="shared" si="27"/>
        <v>Fejl</v>
      </c>
      <c r="H85" s="31" t="str">
        <f t="shared" si="27"/>
        <v>Fejl</v>
      </c>
      <c r="I85" s="31" t="str">
        <f t="shared" si="27"/>
        <v>Fejl</v>
      </c>
      <c r="J85" s="31" t="str">
        <f t="shared" si="27"/>
        <v>Fejl</v>
      </c>
      <c r="K85" s="31" t="str">
        <f t="shared" si="27"/>
        <v>Fejl</v>
      </c>
      <c r="L85" s="31" t="str">
        <f t="shared" si="27"/>
        <v>Fejl</v>
      </c>
      <c r="M85" s="31" t="str">
        <f t="shared" si="27"/>
        <v>Fejl</v>
      </c>
      <c r="N85" s="31" t="str">
        <f t="shared" si="27"/>
        <v>Fejl</v>
      </c>
      <c r="O85" s="31" t="str">
        <f t="shared" si="27"/>
        <v>Fejl</v>
      </c>
      <c r="P85" s="31" t="str">
        <f t="shared" si="27"/>
        <v>Fejl</v>
      </c>
      <c r="R85" s="20"/>
      <c r="T85" s="29"/>
    </row>
    <row r="86" spans="3:20" x14ac:dyDescent="0.3">
      <c r="C86" s="20" t="str">
        <f t="shared" si="26"/>
        <v>Underkriterie 10</v>
      </c>
      <c r="G86" s="31" t="str">
        <f t="shared" si="27"/>
        <v>Fejl</v>
      </c>
      <c r="H86" s="31" t="str">
        <f t="shared" si="27"/>
        <v>Fejl</v>
      </c>
      <c r="I86" s="31" t="str">
        <f t="shared" si="27"/>
        <v>Fejl</v>
      </c>
      <c r="J86" s="31" t="str">
        <f t="shared" si="27"/>
        <v>Fejl</v>
      </c>
      <c r="K86" s="31" t="str">
        <f t="shared" si="27"/>
        <v>Fejl</v>
      </c>
      <c r="L86" s="31" t="str">
        <f t="shared" si="27"/>
        <v>Fejl</v>
      </c>
      <c r="M86" s="31" t="str">
        <f t="shared" si="27"/>
        <v>Fejl</v>
      </c>
      <c r="N86" s="31" t="str">
        <f t="shared" si="27"/>
        <v>Fejl</v>
      </c>
      <c r="O86" s="31" t="str">
        <f t="shared" si="27"/>
        <v>Fejl</v>
      </c>
      <c r="P86" s="31" t="str">
        <f t="shared" si="27"/>
        <v>Fejl</v>
      </c>
      <c r="R86" s="20"/>
      <c r="T86" s="29"/>
    </row>
    <row r="87" spans="3:20" x14ac:dyDescent="0.3">
      <c r="C87" s="20" t="str">
        <f t="shared" si="26"/>
        <v>Underkriterie 11</v>
      </c>
      <c r="G87" s="31" t="str">
        <f t="shared" si="27"/>
        <v>Fejl</v>
      </c>
      <c r="H87" s="31" t="str">
        <f t="shared" si="27"/>
        <v>Fejl</v>
      </c>
      <c r="I87" s="31" t="str">
        <f t="shared" si="27"/>
        <v>Fejl</v>
      </c>
      <c r="J87" s="31" t="str">
        <f t="shared" si="27"/>
        <v>Fejl</v>
      </c>
      <c r="K87" s="31" t="str">
        <f t="shared" si="27"/>
        <v>Fejl</v>
      </c>
      <c r="L87" s="31" t="str">
        <f t="shared" si="27"/>
        <v>Fejl</v>
      </c>
      <c r="M87" s="31" t="str">
        <f t="shared" si="27"/>
        <v>Fejl</v>
      </c>
      <c r="N87" s="31" t="str">
        <f t="shared" si="27"/>
        <v>Fejl</v>
      </c>
      <c r="O87" s="31" t="str">
        <f t="shared" si="27"/>
        <v>Fejl</v>
      </c>
      <c r="P87" s="31" t="str">
        <f t="shared" si="27"/>
        <v>Fejl</v>
      </c>
      <c r="R87" s="20"/>
      <c r="T87" s="29"/>
    </row>
    <row r="88" spans="3:20" x14ac:dyDescent="0.3">
      <c r="C88" s="20" t="str">
        <f t="shared" si="26"/>
        <v>Underkriterie 12</v>
      </c>
      <c r="G88" s="31" t="str">
        <f>IF(G17="","Fejl",IF($H$2&gt;$K$2,G17*$T$12,G40*$T$12))</f>
        <v>Fejl</v>
      </c>
      <c r="H88" s="31" t="str">
        <f t="shared" si="27"/>
        <v>Fejl</v>
      </c>
      <c r="I88" s="31" t="str">
        <f t="shared" si="27"/>
        <v>Fejl</v>
      </c>
      <c r="J88" s="31" t="str">
        <f t="shared" si="27"/>
        <v>Fejl</v>
      </c>
      <c r="K88" s="31" t="str">
        <f t="shared" si="27"/>
        <v>Fejl</v>
      </c>
      <c r="L88" s="31" t="str">
        <f t="shared" si="27"/>
        <v>Fejl</v>
      </c>
      <c r="M88" s="31" t="str">
        <f t="shared" si="27"/>
        <v>Fejl</v>
      </c>
      <c r="N88" s="31" t="str">
        <f t="shared" si="27"/>
        <v>Fejl</v>
      </c>
      <c r="O88" s="31" t="str">
        <f t="shared" si="27"/>
        <v>Fejl</v>
      </c>
      <c r="P88" s="31" t="str">
        <f t="shared" si="27"/>
        <v>Fejl</v>
      </c>
      <c r="R88" s="20"/>
      <c r="T88" s="29"/>
    </row>
    <row r="89" spans="3:20" x14ac:dyDescent="0.3">
      <c r="C89" s="20" t="s">
        <v>7</v>
      </c>
      <c r="G89" s="31">
        <f>IFERROR(G76*$E$5,"Fejl")</f>
        <v>1100000</v>
      </c>
      <c r="H89" s="31">
        <f t="shared" ref="H89:P89" si="28">IFERROR(H76*$E$5,"Fejl")</f>
        <v>1127500</v>
      </c>
      <c r="I89" s="31">
        <f t="shared" si="28"/>
        <v>1237500</v>
      </c>
      <c r="J89" s="31">
        <f t="shared" si="28"/>
        <v>1430000</v>
      </c>
      <c r="K89" s="31">
        <f t="shared" si="28"/>
        <v>1485000.0000000002</v>
      </c>
      <c r="L89" s="31" t="str">
        <f>IFERROR(L76*$E$5,"Fejl")</f>
        <v>Fejl</v>
      </c>
      <c r="M89" s="31" t="str">
        <f t="shared" si="28"/>
        <v>Fejl</v>
      </c>
      <c r="N89" s="31" t="str">
        <f t="shared" si="28"/>
        <v>Fejl</v>
      </c>
      <c r="O89" s="31" t="str">
        <f t="shared" si="28"/>
        <v>Fejl</v>
      </c>
      <c r="P89" s="31" t="str">
        <f t="shared" si="28"/>
        <v>Fejl</v>
      </c>
      <c r="R89" s="20"/>
      <c r="S89" s="37"/>
      <c r="T89" s="29"/>
    </row>
    <row r="90" spans="3:20" x14ac:dyDescent="0.3">
      <c r="C90" s="20" t="str">
        <f>C6</f>
        <v>Underkriterie 1</v>
      </c>
      <c r="G90" s="31">
        <f>IF(G77="Fejl","Fejl",G77*$E29)</f>
        <v>866250</v>
      </c>
      <c r="H90" s="31">
        <f t="shared" ref="H90:P90" si="29">IF(H77="Fejl","Fejl",H77*$E$29)</f>
        <v>618750</v>
      </c>
      <c r="I90" s="31">
        <f t="shared" si="29"/>
        <v>495000</v>
      </c>
      <c r="J90" s="31">
        <f t="shared" si="29"/>
        <v>123750</v>
      </c>
      <c r="K90" s="31">
        <f t="shared" si="29"/>
        <v>0</v>
      </c>
      <c r="L90" s="31" t="str">
        <f t="shared" si="29"/>
        <v>Fejl</v>
      </c>
      <c r="M90" s="31" t="str">
        <f t="shared" si="29"/>
        <v>Fejl</v>
      </c>
      <c r="N90" s="31" t="str">
        <f t="shared" si="29"/>
        <v>Fejl</v>
      </c>
      <c r="O90" s="31" t="str">
        <f t="shared" si="29"/>
        <v>Fejl</v>
      </c>
      <c r="P90" s="31" t="str">
        <f t="shared" si="29"/>
        <v>Fejl</v>
      </c>
      <c r="R90" s="20"/>
      <c r="S90" s="37"/>
      <c r="T90" s="29"/>
    </row>
    <row r="91" spans="3:20" x14ac:dyDescent="0.3">
      <c r="C91" s="20" t="str">
        <f t="shared" ref="C91:C101" si="30">C7</f>
        <v>Underkriterie 2</v>
      </c>
      <c r="G91" s="31" t="str">
        <f>IF(G78="Fejl","Fejl",G78*$E$30)</f>
        <v>Fejl</v>
      </c>
      <c r="H91" s="31" t="str">
        <f t="shared" ref="H91:P91" si="31">IF(H78="Fejl","Fejl",H78*$E$30)</f>
        <v>Fejl</v>
      </c>
      <c r="I91" s="31" t="str">
        <f t="shared" si="31"/>
        <v>Fejl</v>
      </c>
      <c r="J91" s="31" t="str">
        <f t="shared" si="31"/>
        <v>Fejl</v>
      </c>
      <c r="K91" s="31" t="str">
        <f t="shared" si="31"/>
        <v>Fejl</v>
      </c>
      <c r="L91" s="31" t="str">
        <f t="shared" si="31"/>
        <v>Fejl</v>
      </c>
      <c r="M91" s="31" t="str">
        <f t="shared" si="31"/>
        <v>Fejl</v>
      </c>
      <c r="N91" s="31" t="str">
        <f t="shared" si="31"/>
        <v>Fejl</v>
      </c>
      <c r="O91" s="31" t="str">
        <f t="shared" si="31"/>
        <v>Fejl</v>
      </c>
      <c r="P91" s="31" t="str">
        <f t="shared" si="31"/>
        <v>Fejl</v>
      </c>
      <c r="R91" s="20"/>
      <c r="S91" s="37"/>
      <c r="T91" s="29"/>
    </row>
    <row r="92" spans="3:20" x14ac:dyDescent="0.3">
      <c r="C92" s="20" t="str">
        <f t="shared" si="30"/>
        <v>Underkriterie 3</v>
      </c>
      <c r="G92" s="31" t="str">
        <f>IF(G79="Fejl","Fejl",G79*$E$31)</f>
        <v>Fejl</v>
      </c>
      <c r="H92" s="31" t="str">
        <f t="shared" ref="H92:P92" si="32">IF(H79="Fejl","Fejl",H79*$E$31)</f>
        <v>Fejl</v>
      </c>
      <c r="I92" s="31" t="str">
        <f t="shared" si="32"/>
        <v>Fejl</v>
      </c>
      <c r="J92" s="31" t="str">
        <f t="shared" si="32"/>
        <v>Fejl</v>
      </c>
      <c r="K92" s="31" t="str">
        <f t="shared" si="32"/>
        <v>Fejl</v>
      </c>
      <c r="L92" s="31" t="str">
        <f t="shared" si="32"/>
        <v>Fejl</v>
      </c>
      <c r="M92" s="31" t="str">
        <f t="shared" si="32"/>
        <v>Fejl</v>
      </c>
      <c r="N92" s="31" t="str">
        <f t="shared" si="32"/>
        <v>Fejl</v>
      </c>
      <c r="O92" s="31" t="str">
        <f t="shared" si="32"/>
        <v>Fejl</v>
      </c>
      <c r="P92" s="31" t="str">
        <f t="shared" si="32"/>
        <v>Fejl</v>
      </c>
      <c r="R92" s="20"/>
      <c r="S92" s="37"/>
      <c r="T92" s="29"/>
    </row>
    <row r="93" spans="3:20" x14ac:dyDescent="0.3">
      <c r="C93" s="20" t="str">
        <f t="shared" si="30"/>
        <v>Underkriterie 4</v>
      </c>
      <c r="G93" s="31" t="str">
        <f>IF(G80="Fejl","Fejl",G80*$E$32)</f>
        <v>Fejl</v>
      </c>
      <c r="H93" s="31" t="str">
        <f t="shared" ref="H93:P93" si="33">IF(H80="Fejl","Fejl",H80*$E$32)</f>
        <v>Fejl</v>
      </c>
      <c r="I93" s="31" t="str">
        <f t="shared" si="33"/>
        <v>Fejl</v>
      </c>
      <c r="J93" s="31" t="str">
        <f t="shared" si="33"/>
        <v>Fejl</v>
      </c>
      <c r="K93" s="31" t="str">
        <f t="shared" si="33"/>
        <v>Fejl</v>
      </c>
      <c r="L93" s="31" t="str">
        <f t="shared" si="33"/>
        <v>Fejl</v>
      </c>
      <c r="M93" s="31" t="str">
        <f t="shared" si="33"/>
        <v>Fejl</v>
      </c>
      <c r="N93" s="31" t="str">
        <f t="shared" si="33"/>
        <v>Fejl</v>
      </c>
      <c r="O93" s="31" t="str">
        <f t="shared" si="33"/>
        <v>Fejl</v>
      </c>
      <c r="P93" s="31" t="str">
        <f t="shared" si="33"/>
        <v>Fejl</v>
      </c>
      <c r="R93" s="20"/>
      <c r="S93" s="37"/>
      <c r="T93" s="29"/>
    </row>
    <row r="94" spans="3:20" x14ac:dyDescent="0.3">
      <c r="C94" s="20" t="str">
        <f t="shared" si="30"/>
        <v>Underkriterie 5</v>
      </c>
      <c r="G94" s="31" t="str">
        <f>IF(G81="Fejl","Fejl",G81*$E$33)</f>
        <v>Fejl</v>
      </c>
      <c r="H94" s="31" t="str">
        <f t="shared" ref="H94:P94" si="34">IF(H81="Fejl","Fejl",H81*$E$33)</f>
        <v>Fejl</v>
      </c>
      <c r="I94" s="31" t="str">
        <f t="shared" si="34"/>
        <v>Fejl</v>
      </c>
      <c r="J94" s="31" t="str">
        <f t="shared" si="34"/>
        <v>Fejl</v>
      </c>
      <c r="K94" s="31" t="str">
        <f t="shared" si="34"/>
        <v>Fejl</v>
      </c>
      <c r="L94" s="31" t="str">
        <f t="shared" si="34"/>
        <v>Fejl</v>
      </c>
      <c r="M94" s="31" t="str">
        <f t="shared" si="34"/>
        <v>Fejl</v>
      </c>
      <c r="N94" s="31" t="str">
        <f t="shared" si="34"/>
        <v>Fejl</v>
      </c>
      <c r="O94" s="31" t="str">
        <f t="shared" si="34"/>
        <v>Fejl</v>
      </c>
      <c r="P94" s="31" t="str">
        <f t="shared" si="34"/>
        <v>Fejl</v>
      </c>
      <c r="R94" s="20"/>
      <c r="S94" s="37"/>
      <c r="T94" s="29"/>
    </row>
    <row r="95" spans="3:20" x14ac:dyDescent="0.3">
      <c r="C95" s="20" t="str">
        <f t="shared" si="30"/>
        <v>Underkriterie 6</v>
      </c>
      <c r="G95" s="31" t="str">
        <f>IF(G82="Fejl","Fejl",G82*$E$34)</f>
        <v>Fejl</v>
      </c>
      <c r="H95" s="31" t="str">
        <f t="shared" ref="H95:P95" si="35">IF(H82="Fejl","Fejl",H82*$E$34)</f>
        <v>Fejl</v>
      </c>
      <c r="I95" s="31" t="str">
        <f t="shared" si="35"/>
        <v>Fejl</v>
      </c>
      <c r="J95" s="31" t="str">
        <f t="shared" si="35"/>
        <v>Fejl</v>
      </c>
      <c r="K95" s="31" t="str">
        <f t="shared" si="35"/>
        <v>Fejl</v>
      </c>
      <c r="L95" s="31" t="str">
        <f t="shared" si="35"/>
        <v>Fejl</v>
      </c>
      <c r="M95" s="31" t="str">
        <f t="shared" si="35"/>
        <v>Fejl</v>
      </c>
      <c r="N95" s="31" t="str">
        <f t="shared" si="35"/>
        <v>Fejl</v>
      </c>
      <c r="O95" s="31" t="str">
        <f t="shared" si="35"/>
        <v>Fejl</v>
      </c>
      <c r="P95" s="31" t="str">
        <f t="shared" si="35"/>
        <v>Fejl</v>
      </c>
      <c r="R95" s="20"/>
      <c r="S95" s="37"/>
      <c r="T95" s="29"/>
    </row>
    <row r="96" spans="3:20" x14ac:dyDescent="0.3">
      <c r="C96" s="20" t="str">
        <f t="shared" si="30"/>
        <v>Underkriterie 7</v>
      </c>
      <c r="G96" s="31" t="str">
        <f>IF(G83="Fejl","Fejl",G83*$E$35)</f>
        <v>Fejl</v>
      </c>
      <c r="H96" s="31" t="str">
        <f t="shared" ref="H96:P96" si="36">IF(H83="Fejl","Fejl",H83*$E$35)</f>
        <v>Fejl</v>
      </c>
      <c r="I96" s="31" t="str">
        <f t="shared" si="36"/>
        <v>Fejl</v>
      </c>
      <c r="J96" s="31" t="str">
        <f t="shared" si="36"/>
        <v>Fejl</v>
      </c>
      <c r="K96" s="31" t="str">
        <f t="shared" si="36"/>
        <v>Fejl</v>
      </c>
      <c r="L96" s="31" t="str">
        <f t="shared" si="36"/>
        <v>Fejl</v>
      </c>
      <c r="M96" s="31" t="str">
        <f t="shared" si="36"/>
        <v>Fejl</v>
      </c>
      <c r="N96" s="31" t="str">
        <f t="shared" si="36"/>
        <v>Fejl</v>
      </c>
      <c r="O96" s="31" t="str">
        <f t="shared" si="36"/>
        <v>Fejl</v>
      </c>
      <c r="P96" s="31" t="str">
        <f t="shared" si="36"/>
        <v>Fejl</v>
      </c>
      <c r="R96" s="20"/>
      <c r="S96" s="37"/>
      <c r="T96" s="29"/>
    </row>
    <row r="97" spans="3:20" x14ac:dyDescent="0.3">
      <c r="C97" s="20" t="str">
        <f t="shared" si="30"/>
        <v>Underkriterie 8</v>
      </c>
      <c r="G97" s="31" t="str">
        <f>IF(G84="Fejl","Fejl",G84*$E$36)</f>
        <v>Fejl</v>
      </c>
      <c r="H97" s="31" t="str">
        <f t="shared" ref="H97:P97" si="37">IF(H84="Fejl","Fejl",H84*$E$36)</f>
        <v>Fejl</v>
      </c>
      <c r="I97" s="31" t="str">
        <f t="shared" si="37"/>
        <v>Fejl</v>
      </c>
      <c r="J97" s="31" t="str">
        <f t="shared" si="37"/>
        <v>Fejl</v>
      </c>
      <c r="K97" s="31" t="str">
        <f t="shared" si="37"/>
        <v>Fejl</v>
      </c>
      <c r="L97" s="31" t="str">
        <f>IF(L84="Fejl","Fejl",L84*$E$36)</f>
        <v>Fejl</v>
      </c>
      <c r="M97" s="31" t="str">
        <f t="shared" si="37"/>
        <v>Fejl</v>
      </c>
      <c r="N97" s="31" t="str">
        <f t="shared" si="37"/>
        <v>Fejl</v>
      </c>
      <c r="O97" s="31" t="str">
        <f t="shared" si="37"/>
        <v>Fejl</v>
      </c>
      <c r="P97" s="31" t="str">
        <f t="shared" si="37"/>
        <v>Fejl</v>
      </c>
      <c r="R97" s="20"/>
      <c r="S97" s="37"/>
      <c r="T97" s="29"/>
    </row>
    <row r="98" spans="3:20" x14ac:dyDescent="0.3">
      <c r="C98" s="20" t="str">
        <f t="shared" si="30"/>
        <v>Underkriterie 9</v>
      </c>
      <c r="G98" s="31" t="str">
        <f>IF(G85="Fejl","Fejl",G85*$E$37)</f>
        <v>Fejl</v>
      </c>
      <c r="H98" s="31" t="str">
        <f t="shared" ref="H98:P98" si="38">IF(H85="Fejl","Fejl",H85*$E$37)</f>
        <v>Fejl</v>
      </c>
      <c r="I98" s="31" t="str">
        <f t="shared" si="38"/>
        <v>Fejl</v>
      </c>
      <c r="J98" s="31" t="str">
        <f t="shared" si="38"/>
        <v>Fejl</v>
      </c>
      <c r="K98" s="31" t="str">
        <f t="shared" si="38"/>
        <v>Fejl</v>
      </c>
      <c r="L98" s="31" t="str">
        <f t="shared" si="38"/>
        <v>Fejl</v>
      </c>
      <c r="M98" s="31" t="str">
        <f t="shared" si="38"/>
        <v>Fejl</v>
      </c>
      <c r="N98" s="31" t="str">
        <f t="shared" si="38"/>
        <v>Fejl</v>
      </c>
      <c r="O98" s="31" t="str">
        <f t="shared" si="38"/>
        <v>Fejl</v>
      </c>
      <c r="P98" s="31" t="str">
        <f t="shared" si="38"/>
        <v>Fejl</v>
      </c>
      <c r="R98" s="20"/>
      <c r="S98" s="37"/>
      <c r="T98" s="29"/>
    </row>
    <row r="99" spans="3:20" x14ac:dyDescent="0.3">
      <c r="C99" s="20" t="str">
        <f t="shared" si="30"/>
        <v>Underkriterie 10</v>
      </c>
      <c r="G99" s="31" t="str">
        <f>IF(G86="Fejl","Fejl",G86*$E$38)</f>
        <v>Fejl</v>
      </c>
      <c r="H99" s="31" t="str">
        <f t="shared" ref="H99:P99" si="39">IF(H86="Fejl","Fejl",H86*$E$38)</f>
        <v>Fejl</v>
      </c>
      <c r="I99" s="31" t="str">
        <f t="shared" si="39"/>
        <v>Fejl</v>
      </c>
      <c r="J99" s="31" t="str">
        <f t="shared" si="39"/>
        <v>Fejl</v>
      </c>
      <c r="K99" s="31" t="str">
        <f t="shared" si="39"/>
        <v>Fejl</v>
      </c>
      <c r="L99" s="31" t="str">
        <f t="shared" si="39"/>
        <v>Fejl</v>
      </c>
      <c r="M99" s="31" t="str">
        <f t="shared" si="39"/>
        <v>Fejl</v>
      </c>
      <c r="N99" s="31" t="str">
        <f t="shared" si="39"/>
        <v>Fejl</v>
      </c>
      <c r="O99" s="31" t="str">
        <f t="shared" si="39"/>
        <v>Fejl</v>
      </c>
      <c r="P99" s="31" t="str">
        <f t="shared" si="39"/>
        <v>Fejl</v>
      </c>
      <c r="R99" s="20"/>
      <c r="S99" s="37"/>
      <c r="T99" s="29"/>
    </row>
    <row r="100" spans="3:20" x14ac:dyDescent="0.3">
      <c r="C100" s="20" t="str">
        <f t="shared" si="30"/>
        <v>Underkriterie 11</v>
      </c>
      <c r="G100" s="31" t="str">
        <f>IF(G87="Fejl","Fejl",G87*$E$39)</f>
        <v>Fejl</v>
      </c>
      <c r="H100" s="31" t="str">
        <f t="shared" ref="H100:P100" si="40">IF(H87="Fejl","Fejl",H87*$E$39)</f>
        <v>Fejl</v>
      </c>
      <c r="I100" s="31" t="str">
        <f t="shared" si="40"/>
        <v>Fejl</v>
      </c>
      <c r="J100" s="31" t="str">
        <f t="shared" si="40"/>
        <v>Fejl</v>
      </c>
      <c r="K100" s="31" t="str">
        <f t="shared" si="40"/>
        <v>Fejl</v>
      </c>
      <c r="L100" s="31" t="str">
        <f t="shared" si="40"/>
        <v>Fejl</v>
      </c>
      <c r="M100" s="31" t="str">
        <f t="shared" si="40"/>
        <v>Fejl</v>
      </c>
      <c r="N100" s="31" t="str">
        <f t="shared" si="40"/>
        <v>Fejl</v>
      </c>
      <c r="O100" s="31" t="str">
        <f t="shared" si="40"/>
        <v>Fejl</v>
      </c>
      <c r="P100" s="31" t="str">
        <f t="shared" si="40"/>
        <v>Fejl</v>
      </c>
      <c r="R100" s="20"/>
      <c r="S100" s="37"/>
    </row>
    <row r="101" spans="3:20" x14ac:dyDescent="0.3">
      <c r="C101" s="20" t="str">
        <f t="shared" si="30"/>
        <v>Underkriterie 12</v>
      </c>
      <c r="G101" s="31" t="str">
        <f>IF(G88="Fejl","Fejl",G88*$E$40)</f>
        <v>Fejl</v>
      </c>
      <c r="H101" s="31" t="str">
        <f>IF(H88="Fejl","Fejl",H88*$E$40)</f>
        <v>Fejl</v>
      </c>
      <c r="I101" s="31" t="str">
        <f t="shared" ref="I101:P101" si="41">IF(I88="Fejl","Fejl",I88*$E$40)</f>
        <v>Fejl</v>
      </c>
      <c r="J101" s="31" t="str">
        <f t="shared" si="41"/>
        <v>Fejl</v>
      </c>
      <c r="K101" s="31" t="str">
        <f t="shared" si="41"/>
        <v>Fejl</v>
      </c>
      <c r="L101" s="31" t="str">
        <f t="shared" si="41"/>
        <v>Fejl</v>
      </c>
      <c r="M101" s="31" t="str">
        <f t="shared" si="41"/>
        <v>Fejl</v>
      </c>
      <c r="N101" s="31" t="str">
        <f t="shared" si="41"/>
        <v>Fejl</v>
      </c>
      <c r="O101" s="31" t="str">
        <f t="shared" si="41"/>
        <v>Fejl</v>
      </c>
      <c r="P101" s="31" t="str">
        <f t="shared" si="41"/>
        <v>Fejl</v>
      </c>
      <c r="R101" s="20"/>
      <c r="S101" s="37"/>
    </row>
    <row r="102" spans="3:20" x14ac:dyDescent="0.3">
      <c r="C102" s="20" t="s">
        <v>3</v>
      </c>
      <c r="G102" s="31">
        <f>SUM(G89:G101)</f>
        <v>1966250</v>
      </c>
      <c r="H102" s="31">
        <f t="shared" ref="H102:P102" si="42">SUM(H89:H101)</f>
        <v>1746250</v>
      </c>
      <c r="I102" s="31">
        <f t="shared" si="42"/>
        <v>1732500</v>
      </c>
      <c r="J102" s="31">
        <f t="shared" si="42"/>
        <v>1553750</v>
      </c>
      <c r="K102" s="31">
        <f t="shared" si="42"/>
        <v>1485000.0000000002</v>
      </c>
      <c r="L102" s="31">
        <f t="shared" si="42"/>
        <v>0</v>
      </c>
      <c r="M102" s="31">
        <f t="shared" si="42"/>
        <v>0</v>
      </c>
      <c r="N102" s="31">
        <f t="shared" si="42"/>
        <v>0</v>
      </c>
      <c r="O102" s="31">
        <f t="shared" si="42"/>
        <v>0</v>
      </c>
      <c r="P102" s="31">
        <f t="shared" si="42"/>
        <v>0</v>
      </c>
      <c r="R102" s="20"/>
      <c r="S102" s="37"/>
    </row>
    <row r="103" spans="3:20" x14ac:dyDescent="0.3">
      <c r="R103" s="20"/>
      <c r="S103" s="37"/>
    </row>
    <row r="104" spans="3:20" s="21" customFormat="1" x14ac:dyDescent="0.3">
      <c r="C104" s="21" t="s">
        <v>15</v>
      </c>
      <c r="D104" s="21" t="s">
        <v>17</v>
      </c>
      <c r="G104" s="21" t="s">
        <v>0</v>
      </c>
      <c r="H104" s="21" t="s">
        <v>1</v>
      </c>
      <c r="I104" s="21" t="s">
        <v>2</v>
      </c>
      <c r="J104" s="21" t="s">
        <v>4</v>
      </c>
      <c r="K104" s="21" t="s">
        <v>5</v>
      </c>
      <c r="L104" s="21" t="s">
        <v>43</v>
      </c>
      <c r="M104" s="21" t="s">
        <v>44</v>
      </c>
      <c r="N104" s="21" t="s">
        <v>45</v>
      </c>
      <c r="O104" s="21" t="s">
        <v>46</v>
      </c>
      <c r="P104" s="21" t="s">
        <v>47</v>
      </c>
    </row>
    <row r="105" spans="3:20" x14ac:dyDescent="0.3">
      <c r="C105" s="20" t="s">
        <v>6</v>
      </c>
      <c r="G105" s="20">
        <f>IF(G5="","Fejl",IF($H$2&lt;$K$2,($K$2-(($K$2-$H$2)/$F$23)*(G5-$T$6)/$T$6),($H$2-(($H$2-$K$2)/$F$23)*(G5-$T$6)/$T$6)))</f>
        <v>8</v>
      </c>
      <c r="H105" s="20">
        <f t="shared" ref="H105:P105" si="43">IF(H5="","Fejl",IF($H$2&lt;$K$2,($K$2-(($K$2-$H$2)/$F$23)*(H5-$T$6)/$T$6),($H$2-(($H$2-$K$2)/$F$23)*(H5-$T$6)/$T$6)))</f>
        <v>7.6</v>
      </c>
      <c r="I105" s="20">
        <f t="shared" si="43"/>
        <v>6</v>
      </c>
      <c r="J105" s="20">
        <f t="shared" si="43"/>
        <v>3.2</v>
      </c>
      <c r="K105" s="20">
        <f t="shared" si="43"/>
        <v>2.4000000000000004</v>
      </c>
      <c r="L105" s="20" t="str">
        <f t="shared" si="43"/>
        <v>Fejl</v>
      </c>
      <c r="M105" s="20" t="str">
        <f t="shared" si="43"/>
        <v>Fejl</v>
      </c>
      <c r="N105" s="20" t="str">
        <f t="shared" si="43"/>
        <v>Fejl</v>
      </c>
      <c r="O105" s="20" t="str">
        <f t="shared" si="43"/>
        <v>Fejl</v>
      </c>
      <c r="P105" s="20" t="str">
        <f t="shared" si="43"/>
        <v>Fejl</v>
      </c>
      <c r="R105" s="20"/>
    </row>
    <row r="106" spans="3:20" x14ac:dyDescent="0.3">
      <c r="C106" s="20" t="str">
        <f>C6</f>
        <v>Underkriterie 1</v>
      </c>
      <c r="G106" s="20">
        <f>IF(G6="","Fejl",IF($H$2&gt;$K$2,G29,G6))</f>
        <v>1</v>
      </c>
      <c r="H106" s="20">
        <f t="shared" ref="H106:P106" si="44">IF(H6="","Fejl",IF($H$2&gt;$K$2,H29,H6))</f>
        <v>3</v>
      </c>
      <c r="I106" s="20">
        <f t="shared" si="44"/>
        <v>4</v>
      </c>
      <c r="J106" s="20">
        <f t="shared" si="44"/>
        <v>7</v>
      </c>
      <c r="K106" s="20">
        <f t="shared" si="44"/>
        <v>8</v>
      </c>
      <c r="L106" s="20" t="str">
        <f t="shared" si="44"/>
        <v>Fejl</v>
      </c>
      <c r="M106" s="20" t="str">
        <f t="shared" si="44"/>
        <v>Fejl</v>
      </c>
      <c r="N106" s="20" t="str">
        <f t="shared" si="44"/>
        <v>Fejl</v>
      </c>
      <c r="O106" s="20" t="str">
        <f t="shared" si="44"/>
        <v>Fejl</v>
      </c>
      <c r="P106" s="20" t="str">
        <f t="shared" si="44"/>
        <v>Fejl</v>
      </c>
      <c r="R106" s="20"/>
    </row>
    <row r="107" spans="3:20" x14ac:dyDescent="0.3">
      <c r="C107" s="20" t="str">
        <f t="shared" ref="C107:C117" si="45">C7</f>
        <v>Underkriterie 2</v>
      </c>
      <c r="G107" s="20" t="str">
        <f t="shared" ref="G107:P117" si="46">IF(G7="","Fejl",IF($H$2&gt;$K$2,G30,G7))</f>
        <v>Fejl</v>
      </c>
      <c r="H107" s="20" t="str">
        <f t="shared" si="46"/>
        <v>Fejl</v>
      </c>
      <c r="I107" s="20" t="str">
        <f t="shared" si="46"/>
        <v>Fejl</v>
      </c>
      <c r="J107" s="20" t="str">
        <f t="shared" si="46"/>
        <v>Fejl</v>
      </c>
      <c r="K107" s="20" t="str">
        <f t="shared" si="46"/>
        <v>Fejl</v>
      </c>
      <c r="L107" s="20" t="str">
        <f t="shared" si="46"/>
        <v>Fejl</v>
      </c>
      <c r="M107" s="20" t="str">
        <f t="shared" si="46"/>
        <v>Fejl</v>
      </c>
      <c r="N107" s="20" t="str">
        <f t="shared" si="46"/>
        <v>Fejl</v>
      </c>
      <c r="O107" s="20" t="str">
        <f t="shared" si="46"/>
        <v>Fejl</v>
      </c>
      <c r="P107" s="20" t="str">
        <f t="shared" si="46"/>
        <v>Fejl</v>
      </c>
      <c r="R107" s="20"/>
    </row>
    <row r="108" spans="3:20" x14ac:dyDescent="0.3">
      <c r="C108" s="20" t="str">
        <f t="shared" si="45"/>
        <v>Underkriterie 3</v>
      </c>
      <c r="G108" s="20" t="str">
        <f t="shared" si="46"/>
        <v>Fejl</v>
      </c>
      <c r="H108" s="20" t="str">
        <f t="shared" si="46"/>
        <v>Fejl</v>
      </c>
      <c r="I108" s="20" t="str">
        <f t="shared" si="46"/>
        <v>Fejl</v>
      </c>
      <c r="J108" s="20" t="str">
        <f t="shared" si="46"/>
        <v>Fejl</v>
      </c>
      <c r="K108" s="20" t="str">
        <f t="shared" si="46"/>
        <v>Fejl</v>
      </c>
      <c r="L108" s="20" t="str">
        <f t="shared" si="46"/>
        <v>Fejl</v>
      </c>
      <c r="M108" s="20" t="str">
        <f t="shared" si="46"/>
        <v>Fejl</v>
      </c>
      <c r="N108" s="20" t="str">
        <f t="shared" si="46"/>
        <v>Fejl</v>
      </c>
      <c r="O108" s="20" t="str">
        <f t="shared" si="46"/>
        <v>Fejl</v>
      </c>
      <c r="P108" s="20" t="str">
        <f t="shared" si="46"/>
        <v>Fejl</v>
      </c>
      <c r="R108" s="20"/>
    </row>
    <row r="109" spans="3:20" x14ac:dyDescent="0.3">
      <c r="C109" s="20" t="str">
        <f t="shared" si="45"/>
        <v>Underkriterie 4</v>
      </c>
      <c r="G109" s="20" t="str">
        <f t="shared" si="46"/>
        <v>Fejl</v>
      </c>
      <c r="H109" s="20" t="str">
        <f t="shared" si="46"/>
        <v>Fejl</v>
      </c>
      <c r="I109" s="20" t="str">
        <f t="shared" si="46"/>
        <v>Fejl</v>
      </c>
      <c r="J109" s="20" t="str">
        <f t="shared" si="46"/>
        <v>Fejl</v>
      </c>
      <c r="K109" s="20" t="str">
        <f t="shared" si="46"/>
        <v>Fejl</v>
      </c>
      <c r="L109" s="20" t="str">
        <f t="shared" si="46"/>
        <v>Fejl</v>
      </c>
      <c r="M109" s="20" t="str">
        <f t="shared" si="46"/>
        <v>Fejl</v>
      </c>
      <c r="N109" s="20" t="str">
        <f t="shared" si="46"/>
        <v>Fejl</v>
      </c>
      <c r="O109" s="20" t="str">
        <f t="shared" si="46"/>
        <v>Fejl</v>
      </c>
      <c r="P109" s="20" t="str">
        <f t="shared" si="46"/>
        <v>Fejl</v>
      </c>
      <c r="R109" s="20"/>
    </row>
    <row r="110" spans="3:20" x14ac:dyDescent="0.3">
      <c r="C110" s="20" t="str">
        <f t="shared" si="45"/>
        <v>Underkriterie 5</v>
      </c>
      <c r="G110" s="20" t="str">
        <f t="shared" si="46"/>
        <v>Fejl</v>
      </c>
      <c r="H110" s="20" t="str">
        <f t="shared" si="46"/>
        <v>Fejl</v>
      </c>
      <c r="I110" s="20" t="str">
        <f t="shared" si="46"/>
        <v>Fejl</v>
      </c>
      <c r="J110" s="20" t="str">
        <f t="shared" si="46"/>
        <v>Fejl</v>
      </c>
      <c r="K110" s="20" t="str">
        <f t="shared" si="46"/>
        <v>Fejl</v>
      </c>
      <c r="L110" s="20" t="str">
        <f t="shared" si="46"/>
        <v>Fejl</v>
      </c>
      <c r="M110" s="20" t="str">
        <f t="shared" si="46"/>
        <v>Fejl</v>
      </c>
      <c r="N110" s="20" t="str">
        <f t="shared" si="46"/>
        <v>Fejl</v>
      </c>
      <c r="O110" s="20" t="str">
        <f t="shared" si="46"/>
        <v>Fejl</v>
      </c>
      <c r="P110" s="20" t="str">
        <f t="shared" si="46"/>
        <v>Fejl</v>
      </c>
      <c r="R110" s="20"/>
    </row>
    <row r="111" spans="3:20" x14ac:dyDescent="0.3">
      <c r="C111" s="20" t="str">
        <f t="shared" si="45"/>
        <v>Underkriterie 6</v>
      </c>
      <c r="G111" s="20" t="str">
        <f t="shared" si="46"/>
        <v>Fejl</v>
      </c>
      <c r="H111" s="20" t="str">
        <f t="shared" si="46"/>
        <v>Fejl</v>
      </c>
      <c r="I111" s="20" t="str">
        <f t="shared" si="46"/>
        <v>Fejl</v>
      </c>
      <c r="J111" s="20" t="str">
        <f t="shared" si="46"/>
        <v>Fejl</v>
      </c>
      <c r="K111" s="20" t="str">
        <f t="shared" si="46"/>
        <v>Fejl</v>
      </c>
      <c r="L111" s="20" t="str">
        <f t="shared" si="46"/>
        <v>Fejl</v>
      </c>
      <c r="M111" s="20" t="str">
        <f t="shared" si="46"/>
        <v>Fejl</v>
      </c>
      <c r="N111" s="20" t="str">
        <f t="shared" si="46"/>
        <v>Fejl</v>
      </c>
      <c r="O111" s="20" t="str">
        <f t="shared" si="46"/>
        <v>Fejl</v>
      </c>
      <c r="P111" s="20" t="str">
        <f t="shared" si="46"/>
        <v>Fejl</v>
      </c>
      <c r="R111" s="20"/>
    </row>
    <row r="112" spans="3:20" x14ac:dyDescent="0.3">
      <c r="C112" s="20" t="str">
        <f t="shared" si="45"/>
        <v>Underkriterie 7</v>
      </c>
      <c r="G112" s="20" t="str">
        <f t="shared" si="46"/>
        <v>Fejl</v>
      </c>
      <c r="H112" s="20" t="str">
        <f t="shared" si="46"/>
        <v>Fejl</v>
      </c>
      <c r="I112" s="20" t="str">
        <f t="shared" si="46"/>
        <v>Fejl</v>
      </c>
      <c r="J112" s="20" t="str">
        <f t="shared" si="46"/>
        <v>Fejl</v>
      </c>
      <c r="K112" s="20" t="str">
        <f t="shared" si="46"/>
        <v>Fejl</v>
      </c>
      <c r="L112" s="20" t="str">
        <f t="shared" si="46"/>
        <v>Fejl</v>
      </c>
      <c r="M112" s="20" t="str">
        <f t="shared" si="46"/>
        <v>Fejl</v>
      </c>
      <c r="N112" s="20" t="str">
        <f t="shared" si="46"/>
        <v>Fejl</v>
      </c>
      <c r="O112" s="20" t="str">
        <f t="shared" si="46"/>
        <v>Fejl</v>
      </c>
      <c r="P112" s="20" t="str">
        <f t="shared" si="46"/>
        <v>Fejl</v>
      </c>
      <c r="R112" s="20"/>
    </row>
    <row r="113" spans="3:18" x14ac:dyDescent="0.3">
      <c r="C113" s="20" t="str">
        <f t="shared" si="45"/>
        <v>Underkriterie 8</v>
      </c>
      <c r="G113" s="20" t="str">
        <f t="shared" si="46"/>
        <v>Fejl</v>
      </c>
      <c r="H113" s="20" t="str">
        <f t="shared" si="46"/>
        <v>Fejl</v>
      </c>
      <c r="I113" s="20" t="str">
        <f t="shared" si="46"/>
        <v>Fejl</v>
      </c>
      <c r="J113" s="20" t="str">
        <f t="shared" si="46"/>
        <v>Fejl</v>
      </c>
      <c r="K113" s="20" t="str">
        <f t="shared" si="46"/>
        <v>Fejl</v>
      </c>
      <c r="L113" s="20" t="str">
        <f t="shared" si="46"/>
        <v>Fejl</v>
      </c>
      <c r="M113" s="20" t="str">
        <f t="shared" si="46"/>
        <v>Fejl</v>
      </c>
      <c r="N113" s="20" t="str">
        <f t="shared" si="46"/>
        <v>Fejl</v>
      </c>
      <c r="O113" s="20" t="str">
        <f t="shared" si="46"/>
        <v>Fejl</v>
      </c>
      <c r="P113" s="20" t="str">
        <f t="shared" si="46"/>
        <v>Fejl</v>
      </c>
      <c r="R113" s="20"/>
    </row>
    <row r="114" spans="3:18" x14ac:dyDescent="0.3">
      <c r="C114" s="20" t="str">
        <f t="shared" si="45"/>
        <v>Underkriterie 9</v>
      </c>
      <c r="G114" s="20" t="str">
        <f t="shared" si="46"/>
        <v>Fejl</v>
      </c>
      <c r="H114" s="20" t="str">
        <f t="shared" si="46"/>
        <v>Fejl</v>
      </c>
      <c r="I114" s="20" t="str">
        <f t="shared" si="46"/>
        <v>Fejl</v>
      </c>
      <c r="J114" s="20" t="str">
        <f t="shared" si="46"/>
        <v>Fejl</v>
      </c>
      <c r="K114" s="20" t="str">
        <f t="shared" si="46"/>
        <v>Fejl</v>
      </c>
      <c r="L114" s="20" t="str">
        <f t="shared" si="46"/>
        <v>Fejl</v>
      </c>
      <c r="M114" s="20" t="str">
        <f t="shared" si="46"/>
        <v>Fejl</v>
      </c>
      <c r="N114" s="20" t="str">
        <f t="shared" si="46"/>
        <v>Fejl</v>
      </c>
      <c r="O114" s="20" t="str">
        <f t="shared" si="46"/>
        <v>Fejl</v>
      </c>
      <c r="P114" s="20" t="str">
        <f t="shared" si="46"/>
        <v>Fejl</v>
      </c>
      <c r="R114" s="20"/>
    </row>
    <row r="115" spans="3:18" x14ac:dyDescent="0.3">
      <c r="C115" s="20" t="str">
        <f t="shared" si="45"/>
        <v>Underkriterie 10</v>
      </c>
      <c r="G115" s="20" t="str">
        <f t="shared" si="46"/>
        <v>Fejl</v>
      </c>
      <c r="H115" s="20" t="str">
        <f t="shared" si="46"/>
        <v>Fejl</v>
      </c>
      <c r="I115" s="20" t="str">
        <f t="shared" si="46"/>
        <v>Fejl</v>
      </c>
      <c r="J115" s="20" t="str">
        <f t="shared" si="46"/>
        <v>Fejl</v>
      </c>
      <c r="K115" s="20" t="str">
        <f t="shared" si="46"/>
        <v>Fejl</v>
      </c>
      <c r="L115" s="20" t="str">
        <f t="shared" si="46"/>
        <v>Fejl</v>
      </c>
      <c r="M115" s="20" t="str">
        <f t="shared" si="46"/>
        <v>Fejl</v>
      </c>
      <c r="N115" s="20" t="str">
        <f t="shared" si="46"/>
        <v>Fejl</v>
      </c>
      <c r="O115" s="20" t="str">
        <f t="shared" si="46"/>
        <v>Fejl</v>
      </c>
      <c r="P115" s="20" t="str">
        <f t="shared" si="46"/>
        <v>Fejl</v>
      </c>
      <c r="R115" s="20"/>
    </row>
    <row r="116" spans="3:18" x14ac:dyDescent="0.3">
      <c r="C116" s="20" t="str">
        <f t="shared" si="45"/>
        <v>Underkriterie 11</v>
      </c>
      <c r="G116" s="20" t="str">
        <f t="shared" si="46"/>
        <v>Fejl</v>
      </c>
      <c r="H116" s="20" t="str">
        <f t="shared" si="46"/>
        <v>Fejl</v>
      </c>
      <c r="I116" s="20" t="str">
        <f t="shared" si="46"/>
        <v>Fejl</v>
      </c>
      <c r="J116" s="20" t="str">
        <f t="shared" si="46"/>
        <v>Fejl</v>
      </c>
      <c r="K116" s="20" t="str">
        <f t="shared" si="46"/>
        <v>Fejl</v>
      </c>
      <c r="L116" s="20" t="str">
        <f t="shared" si="46"/>
        <v>Fejl</v>
      </c>
      <c r="M116" s="20" t="str">
        <f t="shared" si="46"/>
        <v>Fejl</v>
      </c>
      <c r="N116" s="20" t="str">
        <f t="shared" si="46"/>
        <v>Fejl</v>
      </c>
      <c r="O116" s="20" t="str">
        <f t="shared" si="46"/>
        <v>Fejl</v>
      </c>
      <c r="P116" s="20" t="str">
        <f t="shared" si="46"/>
        <v>Fejl</v>
      </c>
      <c r="R116" s="20"/>
    </row>
    <row r="117" spans="3:18" x14ac:dyDescent="0.3">
      <c r="C117" s="20" t="str">
        <f t="shared" si="45"/>
        <v>Underkriterie 12</v>
      </c>
      <c r="G117" s="20" t="str">
        <f t="shared" si="46"/>
        <v>Fejl</v>
      </c>
      <c r="H117" s="20" t="str">
        <f t="shared" si="46"/>
        <v>Fejl</v>
      </c>
      <c r="I117" s="20" t="str">
        <f t="shared" si="46"/>
        <v>Fejl</v>
      </c>
      <c r="J117" s="20" t="str">
        <f t="shared" si="46"/>
        <v>Fejl</v>
      </c>
      <c r="K117" s="20" t="str">
        <f t="shared" si="46"/>
        <v>Fejl</v>
      </c>
      <c r="L117" s="20" t="str">
        <f t="shared" si="46"/>
        <v>Fejl</v>
      </c>
      <c r="M117" s="20" t="str">
        <f t="shared" si="46"/>
        <v>Fejl</v>
      </c>
      <c r="N117" s="20" t="str">
        <f t="shared" si="46"/>
        <v>Fejl</v>
      </c>
      <c r="O117" s="20" t="str">
        <f t="shared" si="46"/>
        <v>Fejl</v>
      </c>
      <c r="P117" s="20" t="str">
        <f t="shared" si="46"/>
        <v>Fejl</v>
      </c>
      <c r="R117" s="20"/>
    </row>
    <row r="118" spans="3:18" x14ac:dyDescent="0.3">
      <c r="C118" s="20" t="s">
        <v>7</v>
      </c>
      <c r="G118" s="20">
        <f>IF(G105="Fejl","Fejl",G105*$E$5)</f>
        <v>4.4000000000000004</v>
      </c>
      <c r="H118" s="20">
        <f>IF(H105="Fejl","Fejl",H105*$E$5)</f>
        <v>4.18</v>
      </c>
      <c r="I118" s="20">
        <f t="shared" ref="I118:P118" si="47">IF(I105="Fejl","Fejl",I105*$E$5)</f>
        <v>3.3000000000000003</v>
      </c>
      <c r="J118" s="20">
        <f t="shared" si="47"/>
        <v>1.7600000000000002</v>
      </c>
      <c r="K118" s="20">
        <f t="shared" si="47"/>
        <v>1.3200000000000003</v>
      </c>
      <c r="L118" s="20" t="str">
        <f t="shared" si="47"/>
        <v>Fejl</v>
      </c>
      <c r="M118" s="20" t="str">
        <f t="shared" si="47"/>
        <v>Fejl</v>
      </c>
      <c r="N118" s="20" t="str">
        <f t="shared" si="47"/>
        <v>Fejl</v>
      </c>
      <c r="O118" s="20" t="str">
        <f t="shared" si="47"/>
        <v>Fejl</v>
      </c>
      <c r="P118" s="20" t="str">
        <f t="shared" si="47"/>
        <v>Fejl</v>
      </c>
      <c r="R118" s="20"/>
    </row>
    <row r="119" spans="3:18" x14ac:dyDescent="0.3">
      <c r="C119" s="20" t="str">
        <f>C6</f>
        <v>Underkriterie 1</v>
      </c>
      <c r="G119" s="20">
        <f>IF(G106="Fejl","Fejl",G106*$E6)</f>
        <v>0.45</v>
      </c>
      <c r="H119" s="20">
        <f t="shared" ref="H119:P123" si="48">IF(H106="Fejl","Fejl",H106*$E6)</f>
        <v>1.35</v>
      </c>
      <c r="I119" s="20">
        <f t="shared" si="48"/>
        <v>1.8</v>
      </c>
      <c r="J119" s="20">
        <f t="shared" si="48"/>
        <v>3.15</v>
      </c>
      <c r="K119" s="20">
        <f t="shared" si="48"/>
        <v>3.6</v>
      </c>
      <c r="L119" s="20" t="str">
        <f t="shared" si="48"/>
        <v>Fejl</v>
      </c>
      <c r="M119" s="20" t="str">
        <f t="shared" si="48"/>
        <v>Fejl</v>
      </c>
      <c r="N119" s="20" t="str">
        <f t="shared" si="48"/>
        <v>Fejl</v>
      </c>
      <c r="O119" s="20" t="str">
        <f t="shared" si="48"/>
        <v>Fejl</v>
      </c>
      <c r="P119" s="20" t="str">
        <f t="shared" si="48"/>
        <v>Fejl</v>
      </c>
      <c r="R119" s="20"/>
    </row>
    <row r="120" spans="3:18" x14ac:dyDescent="0.3">
      <c r="C120" s="20" t="str">
        <f t="shared" ref="C120:C130" si="49">C7</f>
        <v>Underkriterie 2</v>
      </c>
      <c r="G120" s="20" t="str">
        <f t="shared" ref="G120:P130" si="50">IF(G107="Fejl","Fejl",G107*$E7)</f>
        <v>Fejl</v>
      </c>
      <c r="H120" s="20" t="str">
        <f t="shared" si="48"/>
        <v>Fejl</v>
      </c>
      <c r="I120" s="20" t="str">
        <f t="shared" si="48"/>
        <v>Fejl</v>
      </c>
      <c r="J120" s="20" t="str">
        <f t="shared" si="48"/>
        <v>Fejl</v>
      </c>
      <c r="K120" s="20" t="str">
        <f t="shared" si="48"/>
        <v>Fejl</v>
      </c>
      <c r="L120" s="20" t="str">
        <f t="shared" si="48"/>
        <v>Fejl</v>
      </c>
      <c r="M120" s="20" t="str">
        <f t="shared" si="48"/>
        <v>Fejl</v>
      </c>
      <c r="N120" s="20" t="str">
        <f t="shared" si="48"/>
        <v>Fejl</v>
      </c>
      <c r="O120" s="20" t="str">
        <f t="shared" si="48"/>
        <v>Fejl</v>
      </c>
      <c r="P120" s="20" t="str">
        <f t="shared" si="48"/>
        <v>Fejl</v>
      </c>
      <c r="R120" s="20"/>
    </row>
    <row r="121" spans="3:18" x14ac:dyDescent="0.3">
      <c r="C121" s="20" t="str">
        <f t="shared" si="49"/>
        <v>Underkriterie 3</v>
      </c>
      <c r="G121" s="20" t="str">
        <f t="shared" si="50"/>
        <v>Fejl</v>
      </c>
      <c r="H121" s="20" t="str">
        <f t="shared" si="48"/>
        <v>Fejl</v>
      </c>
      <c r="I121" s="20" t="str">
        <f t="shared" si="48"/>
        <v>Fejl</v>
      </c>
      <c r="J121" s="20" t="str">
        <f t="shared" si="48"/>
        <v>Fejl</v>
      </c>
      <c r="K121" s="20" t="str">
        <f t="shared" si="48"/>
        <v>Fejl</v>
      </c>
      <c r="L121" s="20" t="str">
        <f t="shared" si="48"/>
        <v>Fejl</v>
      </c>
      <c r="M121" s="20" t="str">
        <f t="shared" si="48"/>
        <v>Fejl</v>
      </c>
      <c r="N121" s="20" t="str">
        <f t="shared" si="48"/>
        <v>Fejl</v>
      </c>
      <c r="O121" s="20" t="str">
        <f t="shared" si="48"/>
        <v>Fejl</v>
      </c>
      <c r="P121" s="20" t="str">
        <f t="shared" si="48"/>
        <v>Fejl</v>
      </c>
      <c r="R121" s="20"/>
    </row>
    <row r="122" spans="3:18" x14ac:dyDescent="0.3">
      <c r="C122" s="20" t="str">
        <f t="shared" si="49"/>
        <v>Underkriterie 4</v>
      </c>
      <c r="G122" s="20" t="str">
        <f t="shared" si="50"/>
        <v>Fejl</v>
      </c>
      <c r="H122" s="20" t="str">
        <f t="shared" si="48"/>
        <v>Fejl</v>
      </c>
      <c r="I122" s="20" t="str">
        <f t="shared" si="48"/>
        <v>Fejl</v>
      </c>
      <c r="J122" s="20" t="str">
        <f t="shared" si="48"/>
        <v>Fejl</v>
      </c>
      <c r="K122" s="20" t="str">
        <f t="shared" si="48"/>
        <v>Fejl</v>
      </c>
      <c r="L122" s="20" t="str">
        <f t="shared" si="48"/>
        <v>Fejl</v>
      </c>
      <c r="M122" s="20" t="str">
        <f t="shared" si="48"/>
        <v>Fejl</v>
      </c>
      <c r="N122" s="20" t="str">
        <f t="shared" si="48"/>
        <v>Fejl</v>
      </c>
      <c r="O122" s="20" t="str">
        <f t="shared" si="48"/>
        <v>Fejl</v>
      </c>
      <c r="P122" s="20" t="str">
        <f t="shared" si="48"/>
        <v>Fejl</v>
      </c>
      <c r="R122" s="20"/>
    </row>
    <row r="123" spans="3:18" x14ac:dyDescent="0.3">
      <c r="C123" s="20" t="str">
        <f t="shared" si="49"/>
        <v>Underkriterie 5</v>
      </c>
      <c r="G123" s="20" t="str">
        <f t="shared" si="50"/>
        <v>Fejl</v>
      </c>
      <c r="H123" s="20" t="str">
        <f t="shared" si="48"/>
        <v>Fejl</v>
      </c>
      <c r="I123" s="20" t="str">
        <f t="shared" si="48"/>
        <v>Fejl</v>
      </c>
      <c r="J123" s="20" t="str">
        <f t="shared" si="48"/>
        <v>Fejl</v>
      </c>
      <c r="K123" s="20" t="str">
        <f t="shared" si="48"/>
        <v>Fejl</v>
      </c>
      <c r="L123" s="20" t="str">
        <f t="shared" si="48"/>
        <v>Fejl</v>
      </c>
      <c r="M123" s="20" t="str">
        <f t="shared" si="48"/>
        <v>Fejl</v>
      </c>
      <c r="N123" s="20" t="str">
        <f t="shared" si="48"/>
        <v>Fejl</v>
      </c>
      <c r="O123" s="20" t="str">
        <f t="shared" si="48"/>
        <v>Fejl</v>
      </c>
      <c r="P123" s="20" t="str">
        <f t="shared" si="48"/>
        <v>Fejl</v>
      </c>
      <c r="R123" s="20"/>
    </row>
    <row r="124" spans="3:18" x14ac:dyDescent="0.3">
      <c r="C124" s="20" t="str">
        <f t="shared" si="49"/>
        <v>Underkriterie 6</v>
      </c>
      <c r="G124" s="20" t="str">
        <f t="shared" si="50"/>
        <v>Fejl</v>
      </c>
      <c r="H124" s="20" t="str">
        <f t="shared" si="50"/>
        <v>Fejl</v>
      </c>
      <c r="I124" s="20" t="str">
        <f t="shared" si="50"/>
        <v>Fejl</v>
      </c>
      <c r="J124" s="20" t="str">
        <f t="shared" si="50"/>
        <v>Fejl</v>
      </c>
      <c r="K124" s="20" t="str">
        <f t="shared" si="50"/>
        <v>Fejl</v>
      </c>
      <c r="L124" s="20" t="str">
        <f t="shared" si="50"/>
        <v>Fejl</v>
      </c>
      <c r="M124" s="20" t="str">
        <f t="shared" si="50"/>
        <v>Fejl</v>
      </c>
      <c r="N124" s="20" t="str">
        <f t="shared" si="50"/>
        <v>Fejl</v>
      </c>
      <c r="O124" s="20" t="str">
        <f t="shared" si="50"/>
        <v>Fejl</v>
      </c>
      <c r="P124" s="20" t="str">
        <f t="shared" si="50"/>
        <v>Fejl</v>
      </c>
      <c r="R124" s="20"/>
    </row>
    <row r="125" spans="3:18" x14ac:dyDescent="0.3">
      <c r="C125" s="20" t="str">
        <f t="shared" si="49"/>
        <v>Underkriterie 7</v>
      </c>
      <c r="G125" s="20" t="str">
        <f t="shared" si="50"/>
        <v>Fejl</v>
      </c>
      <c r="H125" s="20" t="str">
        <f t="shared" si="50"/>
        <v>Fejl</v>
      </c>
      <c r="I125" s="20" t="str">
        <f t="shared" si="50"/>
        <v>Fejl</v>
      </c>
      <c r="J125" s="20" t="str">
        <f t="shared" si="50"/>
        <v>Fejl</v>
      </c>
      <c r="K125" s="20" t="str">
        <f t="shared" si="50"/>
        <v>Fejl</v>
      </c>
      <c r="L125" s="20" t="str">
        <f t="shared" si="50"/>
        <v>Fejl</v>
      </c>
      <c r="M125" s="20" t="str">
        <f t="shared" si="50"/>
        <v>Fejl</v>
      </c>
      <c r="N125" s="20" t="str">
        <f t="shared" si="50"/>
        <v>Fejl</v>
      </c>
      <c r="O125" s="20" t="str">
        <f t="shared" si="50"/>
        <v>Fejl</v>
      </c>
      <c r="P125" s="20" t="str">
        <f t="shared" si="50"/>
        <v>Fejl</v>
      </c>
      <c r="R125" s="20"/>
    </row>
    <row r="126" spans="3:18" x14ac:dyDescent="0.3">
      <c r="C126" s="20" t="str">
        <f t="shared" si="49"/>
        <v>Underkriterie 8</v>
      </c>
      <c r="G126" s="20" t="str">
        <f t="shared" si="50"/>
        <v>Fejl</v>
      </c>
      <c r="H126" s="20" t="str">
        <f t="shared" si="50"/>
        <v>Fejl</v>
      </c>
      <c r="I126" s="20" t="str">
        <f t="shared" si="50"/>
        <v>Fejl</v>
      </c>
      <c r="J126" s="20" t="str">
        <f t="shared" si="50"/>
        <v>Fejl</v>
      </c>
      <c r="K126" s="20" t="str">
        <f t="shared" si="50"/>
        <v>Fejl</v>
      </c>
      <c r="L126" s="20" t="str">
        <f t="shared" si="50"/>
        <v>Fejl</v>
      </c>
      <c r="M126" s="20" t="str">
        <f t="shared" si="50"/>
        <v>Fejl</v>
      </c>
      <c r="N126" s="20" t="str">
        <f t="shared" si="50"/>
        <v>Fejl</v>
      </c>
      <c r="O126" s="20" t="str">
        <f t="shared" si="50"/>
        <v>Fejl</v>
      </c>
      <c r="P126" s="20" t="str">
        <f t="shared" si="50"/>
        <v>Fejl</v>
      </c>
      <c r="R126" s="20"/>
    </row>
    <row r="127" spans="3:18" x14ac:dyDescent="0.3">
      <c r="C127" s="20" t="str">
        <f t="shared" si="49"/>
        <v>Underkriterie 9</v>
      </c>
      <c r="G127" s="20" t="str">
        <f t="shared" si="50"/>
        <v>Fejl</v>
      </c>
      <c r="H127" s="20" t="str">
        <f t="shared" si="50"/>
        <v>Fejl</v>
      </c>
      <c r="I127" s="20" t="str">
        <f t="shared" si="50"/>
        <v>Fejl</v>
      </c>
      <c r="J127" s="20" t="str">
        <f t="shared" si="50"/>
        <v>Fejl</v>
      </c>
      <c r="K127" s="20" t="str">
        <f t="shared" si="50"/>
        <v>Fejl</v>
      </c>
      <c r="L127" s="20" t="str">
        <f t="shared" si="50"/>
        <v>Fejl</v>
      </c>
      <c r="M127" s="20" t="str">
        <f t="shared" si="50"/>
        <v>Fejl</v>
      </c>
      <c r="N127" s="20" t="str">
        <f t="shared" si="50"/>
        <v>Fejl</v>
      </c>
      <c r="O127" s="20" t="str">
        <f t="shared" si="50"/>
        <v>Fejl</v>
      </c>
      <c r="P127" s="20" t="str">
        <f t="shared" si="50"/>
        <v>Fejl</v>
      </c>
      <c r="R127" s="20"/>
    </row>
    <row r="128" spans="3:18" x14ac:dyDescent="0.3">
      <c r="C128" s="20" t="str">
        <f t="shared" si="49"/>
        <v>Underkriterie 10</v>
      </c>
      <c r="G128" s="20" t="str">
        <f t="shared" si="50"/>
        <v>Fejl</v>
      </c>
      <c r="H128" s="20" t="str">
        <f t="shared" si="50"/>
        <v>Fejl</v>
      </c>
      <c r="I128" s="20" t="str">
        <f t="shared" si="50"/>
        <v>Fejl</v>
      </c>
      <c r="J128" s="20" t="str">
        <f t="shared" si="50"/>
        <v>Fejl</v>
      </c>
      <c r="K128" s="20" t="str">
        <f t="shared" si="50"/>
        <v>Fejl</v>
      </c>
      <c r="L128" s="20" t="str">
        <f t="shared" si="50"/>
        <v>Fejl</v>
      </c>
      <c r="M128" s="20" t="str">
        <f t="shared" si="50"/>
        <v>Fejl</v>
      </c>
      <c r="N128" s="20" t="str">
        <f t="shared" si="50"/>
        <v>Fejl</v>
      </c>
      <c r="O128" s="20" t="str">
        <f t="shared" si="50"/>
        <v>Fejl</v>
      </c>
      <c r="P128" s="20" t="str">
        <f t="shared" si="50"/>
        <v>Fejl</v>
      </c>
      <c r="R128" s="20"/>
    </row>
    <row r="129" spans="3:18" x14ac:dyDescent="0.3">
      <c r="C129" s="20" t="str">
        <f t="shared" si="49"/>
        <v>Underkriterie 11</v>
      </c>
      <c r="G129" s="20" t="str">
        <f t="shared" si="50"/>
        <v>Fejl</v>
      </c>
      <c r="H129" s="20" t="str">
        <f t="shared" si="50"/>
        <v>Fejl</v>
      </c>
      <c r="I129" s="20" t="str">
        <f t="shared" si="50"/>
        <v>Fejl</v>
      </c>
      <c r="J129" s="20" t="str">
        <f t="shared" si="50"/>
        <v>Fejl</v>
      </c>
      <c r="K129" s="20" t="str">
        <f t="shared" si="50"/>
        <v>Fejl</v>
      </c>
      <c r="L129" s="20" t="str">
        <f t="shared" si="50"/>
        <v>Fejl</v>
      </c>
      <c r="M129" s="20" t="str">
        <f t="shared" si="50"/>
        <v>Fejl</v>
      </c>
      <c r="N129" s="20" t="str">
        <f t="shared" si="50"/>
        <v>Fejl</v>
      </c>
      <c r="O129" s="20" t="str">
        <f t="shared" si="50"/>
        <v>Fejl</v>
      </c>
      <c r="P129" s="20" t="str">
        <f t="shared" si="50"/>
        <v>Fejl</v>
      </c>
      <c r="R129" s="20"/>
    </row>
    <row r="130" spans="3:18" x14ac:dyDescent="0.3">
      <c r="C130" s="20" t="str">
        <f t="shared" si="49"/>
        <v>Underkriterie 12</v>
      </c>
      <c r="G130" s="20" t="str">
        <f>IF(G117="Fejl","Fejl",G117*$E17)</f>
        <v>Fejl</v>
      </c>
      <c r="H130" s="20" t="str">
        <f t="shared" si="50"/>
        <v>Fejl</v>
      </c>
      <c r="I130" s="20" t="str">
        <f t="shared" si="50"/>
        <v>Fejl</v>
      </c>
      <c r="J130" s="20" t="str">
        <f t="shared" si="50"/>
        <v>Fejl</v>
      </c>
      <c r="K130" s="20" t="str">
        <f t="shared" si="50"/>
        <v>Fejl</v>
      </c>
      <c r="L130" s="20" t="str">
        <f t="shared" si="50"/>
        <v>Fejl</v>
      </c>
      <c r="M130" s="20" t="str">
        <f t="shared" si="50"/>
        <v>Fejl</v>
      </c>
      <c r="N130" s="20" t="str">
        <f t="shared" si="50"/>
        <v>Fejl</v>
      </c>
      <c r="O130" s="20" t="str">
        <f t="shared" si="50"/>
        <v>Fejl</v>
      </c>
      <c r="P130" s="20" t="str">
        <f t="shared" si="50"/>
        <v>Fejl</v>
      </c>
      <c r="R130" s="20"/>
    </row>
    <row r="131" spans="3:18" x14ac:dyDescent="0.3">
      <c r="C131" s="20" t="s">
        <v>36</v>
      </c>
      <c r="G131" s="20">
        <f>IF(SUM(G118:G130)=0,"Fejl",SUM(G118:G130))</f>
        <v>4.8500000000000005</v>
      </c>
      <c r="H131" s="20">
        <f>IF(SUM(H118:H130)=0,"Fejl",SUM(H118:H130))</f>
        <v>5.5299999999999994</v>
      </c>
      <c r="I131" s="20">
        <f>IF(SUM(I118:I130)=0,"Fejl",SUM(I118:I130))</f>
        <v>5.1000000000000005</v>
      </c>
      <c r="J131" s="20">
        <f t="shared" ref="J131:P131" si="51">IF(SUM(J118:J130)=0,"Fejl",SUM(J118:J130))</f>
        <v>4.91</v>
      </c>
      <c r="K131" s="20">
        <f t="shared" si="51"/>
        <v>4.92</v>
      </c>
      <c r="L131" s="20" t="str">
        <f t="shared" si="51"/>
        <v>Fejl</v>
      </c>
      <c r="M131" s="20" t="str">
        <f t="shared" si="51"/>
        <v>Fejl</v>
      </c>
      <c r="N131" s="20" t="str">
        <f t="shared" si="51"/>
        <v>Fejl</v>
      </c>
      <c r="O131" s="20" t="str">
        <f t="shared" si="51"/>
        <v>Fejl</v>
      </c>
      <c r="P131" s="20" t="str">
        <f t="shared" si="51"/>
        <v>Fejl</v>
      </c>
      <c r="R131" s="20"/>
    </row>
    <row r="132" spans="3:18" x14ac:dyDescent="0.3">
      <c r="C132" s="21"/>
      <c r="D132" s="21"/>
      <c r="E132" s="21"/>
      <c r="R132" s="20"/>
    </row>
    <row r="133" spans="3:18" x14ac:dyDescent="0.3">
      <c r="C133" s="21" t="s">
        <v>15</v>
      </c>
      <c r="D133" s="21" t="s">
        <v>18</v>
      </c>
      <c r="G133" s="20" t="s">
        <v>0</v>
      </c>
      <c r="H133" s="20" t="s">
        <v>1</v>
      </c>
      <c r="I133" s="20" t="s">
        <v>2</v>
      </c>
      <c r="J133" s="20" t="s">
        <v>4</v>
      </c>
      <c r="K133" s="20" t="s">
        <v>5</v>
      </c>
      <c r="L133" s="20" t="s">
        <v>43</v>
      </c>
      <c r="M133" s="20" t="s">
        <v>44</v>
      </c>
      <c r="N133" s="20" t="s">
        <v>45</v>
      </c>
      <c r="O133" s="20" t="s">
        <v>46</v>
      </c>
      <c r="P133" s="20" t="s">
        <v>47</v>
      </c>
      <c r="R133" s="20"/>
    </row>
    <row r="134" spans="3:18" x14ac:dyDescent="0.3">
      <c r="C134" s="20" t="s">
        <v>6</v>
      </c>
      <c r="G134" s="20">
        <f>IF(G5="","Fejl",IF($H$2&lt;$K$2,$H$2+($K$2-$H$2)*(1-((G5-$T14)/($T16-$T14))),$K$2+($H$2-$K$2)*(1-((G5-$T14)/($T16-$T14)))))</f>
        <v>6.7586206896551726</v>
      </c>
      <c r="H134" s="20">
        <f t="shared" ref="H134:P134" si="52">IF(H5="","Fejl",IF($H$2&lt;$K$2,$H$2+($K$2-$H$2)*(1-((H5-$T14)/($T16-$T14))),$K$2+($H$2-$K$2)*(1-((H5-$T14)/($T16-$T14)))))</f>
        <v>6.3275862068965516</v>
      </c>
      <c r="I134" s="20">
        <f t="shared" si="52"/>
        <v>4.6034482758620694</v>
      </c>
      <c r="J134" s="20">
        <f t="shared" si="52"/>
        <v>1.5862068965517242</v>
      </c>
      <c r="K134" s="20">
        <f t="shared" si="52"/>
        <v>0.7241379310344831</v>
      </c>
      <c r="L134" s="20" t="str">
        <f t="shared" si="52"/>
        <v>Fejl</v>
      </c>
      <c r="M134" s="20" t="str">
        <f t="shared" si="52"/>
        <v>Fejl</v>
      </c>
      <c r="N134" s="20" t="str">
        <f t="shared" si="52"/>
        <v>Fejl</v>
      </c>
      <c r="O134" s="20" t="str">
        <f t="shared" si="52"/>
        <v>Fejl</v>
      </c>
      <c r="P134" s="20" t="str">
        <f t="shared" si="52"/>
        <v>Fejl</v>
      </c>
      <c r="R134" s="20"/>
    </row>
    <row r="135" spans="3:18" x14ac:dyDescent="0.3">
      <c r="C135" s="20" t="str">
        <f>C6</f>
        <v>Underkriterie 1</v>
      </c>
      <c r="G135" s="20">
        <f>IF(G6="","Fejl",IF($H$2&gt;$K$2,G29,G6))</f>
        <v>1</v>
      </c>
      <c r="H135" s="20">
        <f t="shared" ref="H135:P135" si="53">IF(H6="","Fejl",IF($H$2&gt;$K$2,H29,H6))</f>
        <v>3</v>
      </c>
      <c r="I135" s="20">
        <f t="shared" si="53"/>
        <v>4</v>
      </c>
      <c r="J135" s="20">
        <f t="shared" si="53"/>
        <v>7</v>
      </c>
      <c r="K135" s="20">
        <f t="shared" si="53"/>
        <v>8</v>
      </c>
      <c r="L135" s="20" t="str">
        <f t="shared" si="53"/>
        <v>Fejl</v>
      </c>
      <c r="M135" s="20" t="str">
        <f t="shared" si="53"/>
        <v>Fejl</v>
      </c>
      <c r="N135" s="20" t="str">
        <f t="shared" si="53"/>
        <v>Fejl</v>
      </c>
      <c r="O135" s="20" t="str">
        <f t="shared" si="53"/>
        <v>Fejl</v>
      </c>
      <c r="P135" s="20" t="str">
        <f t="shared" si="53"/>
        <v>Fejl</v>
      </c>
      <c r="R135" s="20"/>
    </row>
    <row r="136" spans="3:18" x14ac:dyDescent="0.3">
      <c r="C136" s="20" t="str">
        <f t="shared" ref="C136:C146" si="54">C7</f>
        <v>Underkriterie 2</v>
      </c>
      <c r="G136" s="20" t="str">
        <f t="shared" ref="G136:P146" si="55">IF(G7="","Fejl",IF($H$2&gt;$K$2,G30,G7))</f>
        <v>Fejl</v>
      </c>
      <c r="H136" s="20" t="str">
        <f t="shared" si="55"/>
        <v>Fejl</v>
      </c>
      <c r="I136" s="20" t="str">
        <f t="shared" si="55"/>
        <v>Fejl</v>
      </c>
      <c r="J136" s="20" t="str">
        <f t="shared" si="55"/>
        <v>Fejl</v>
      </c>
      <c r="K136" s="20" t="str">
        <f t="shared" si="55"/>
        <v>Fejl</v>
      </c>
      <c r="L136" s="20" t="str">
        <f t="shared" si="55"/>
        <v>Fejl</v>
      </c>
      <c r="M136" s="20" t="str">
        <f t="shared" si="55"/>
        <v>Fejl</v>
      </c>
      <c r="N136" s="20" t="str">
        <f t="shared" si="55"/>
        <v>Fejl</v>
      </c>
      <c r="O136" s="20" t="str">
        <f t="shared" si="55"/>
        <v>Fejl</v>
      </c>
      <c r="P136" s="20" t="str">
        <f t="shared" si="55"/>
        <v>Fejl</v>
      </c>
      <c r="R136" s="20"/>
    </row>
    <row r="137" spans="3:18" x14ac:dyDescent="0.3">
      <c r="C137" s="20" t="str">
        <f t="shared" si="54"/>
        <v>Underkriterie 3</v>
      </c>
      <c r="G137" s="20" t="str">
        <f t="shared" si="55"/>
        <v>Fejl</v>
      </c>
      <c r="H137" s="20" t="str">
        <f t="shared" si="55"/>
        <v>Fejl</v>
      </c>
      <c r="I137" s="20" t="str">
        <f t="shared" si="55"/>
        <v>Fejl</v>
      </c>
      <c r="J137" s="20" t="str">
        <f t="shared" si="55"/>
        <v>Fejl</v>
      </c>
      <c r="K137" s="20" t="str">
        <f t="shared" si="55"/>
        <v>Fejl</v>
      </c>
      <c r="L137" s="20" t="str">
        <f t="shared" si="55"/>
        <v>Fejl</v>
      </c>
      <c r="M137" s="20" t="str">
        <f t="shared" si="55"/>
        <v>Fejl</v>
      </c>
      <c r="N137" s="20" t="str">
        <f t="shared" si="55"/>
        <v>Fejl</v>
      </c>
      <c r="O137" s="20" t="str">
        <f t="shared" si="55"/>
        <v>Fejl</v>
      </c>
      <c r="P137" s="20" t="str">
        <f t="shared" si="55"/>
        <v>Fejl</v>
      </c>
      <c r="R137" s="20"/>
    </row>
    <row r="138" spans="3:18" x14ac:dyDescent="0.3">
      <c r="C138" s="20" t="str">
        <f t="shared" si="54"/>
        <v>Underkriterie 4</v>
      </c>
      <c r="G138" s="20" t="str">
        <f t="shared" si="55"/>
        <v>Fejl</v>
      </c>
      <c r="H138" s="20" t="str">
        <f t="shared" si="55"/>
        <v>Fejl</v>
      </c>
      <c r="I138" s="20" t="str">
        <f t="shared" si="55"/>
        <v>Fejl</v>
      </c>
      <c r="J138" s="20" t="str">
        <f t="shared" si="55"/>
        <v>Fejl</v>
      </c>
      <c r="K138" s="20" t="str">
        <f t="shared" si="55"/>
        <v>Fejl</v>
      </c>
      <c r="L138" s="20" t="str">
        <f t="shared" si="55"/>
        <v>Fejl</v>
      </c>
      <c r="M138" s="20" t="str">
        <f t="shared" si="55"/>
        <v>Fejl</v>
      </c>
      <c r="N138" s="20" t="str">
        <f t="shared" si="55"/>
        <v>Fejl</v>
      </c>
      <c r="O138" s="20" t="str">
        <f t="shared" si="55"/>
        <v>Fejl</v>
      </c>
      <c r="P138" s="20" t="str">
        <f t="shared" si="55"/>
        <v>Fejl</v>
      </c>
      <c r="R138" s="20"/>
    </row>
    <row r="139" spans="3:18" x14ac:dyDescent="0.3">
      <c r="C139" s="20" t="str">
        <f t="shared" si="54"/>
        <v>Underkriterie 5</v>
      </c>
      <c r="G139" s="20" t="str">
        <f t="shared" si="55"/>
        <v>Fejl</v>
      </c>
      <c r="H139" s="20" t="str">
        <f t="shared" si="55"/>
        <v>Fejl</v>
      </c>
      <c r="I139" s="20" t="str">
        <f t="shared" si="55"/>
        <v>Fejl</v>
      </c>
      <c r="J139" s="20" t="str">
        <f t="shared" si="55"/>
        <v>Fejl</v>
      </c>
      <c r="K139" s="20" t="str">
        <f t="shared" si="55"/>
        <v>Fejl</v>
      </c>
      <c r="L139" s="20" t="str">
        <f t="shared" si="55"/>
        <v>Fejl</v>
      </c>
      <c r="M139" s="20" t="str">
        <f t="shared" si="55"/>
        <v>Fejl</v>
      </c>
      <c r="N139" s="20" t="str">
        <f t="shared" si="55"/>
        <v>Fejl</v>
      </c>
      <c r="O139" s="20" t="str">
        <f t="shared" si="55"/>
        <v>Fejl</v>
      </c>
      <c r="P139" s="20" t="str">
        <f t="shared" si="55"/>
        <v>Fejl</v>
      </c>
      <c r="R139" s="20"/>
    </row>
    <row r="140" spans="3:18" x14ac:dyDescent="0.3">
      <c r="C140" s="20" t="str">
        <f t="shared" si="54"/>
        <v>Underkriterie 6</v>
      </c>
      <c r="G140" s="20" t="str">
        <f t="shared" si="55"/>
        <v>Fejl</v>
      </c>
      <c r="H140" s="20" t="str">
        <f t="shared" si="55"/>
        <v>Fejl</v>
      </c>
      <c r="I140" s="20" t="str">
        <f t="shared" si="55"/>
        <v>Fejl</v>
      </c>
      <c r="J140" s="20" t="str">
        <f t="shared" si="55"/>
        <v>Fejl</v>
      </c>
      <c r="K140" s="20" t="str">
        <f t="shared" si="55"/>
        <v>Fejl</v>
      </c>
      <c r="L140" s="20" t="str">
        <f t="shared" si="55"/>
        <v>Fejl</v>
      </c>
      <c r="M140" s="20" t="str">
        <f t="shared" si="55"/>
        <v>Fejl</v>
      </c>
      <c r="N140" s="20" t="str">
        <f t="shared" si="55"/>
        <v>Fejl</v>
      </c>
      <c r="O140" s="20" t="str">
        <f t="shared" si="55"/>
        <v>Fejl</v>
      </c>
      <c r="P140" s="20" t="str">
        <f t="shared" si="55"/>
        <v>Fejl</v>
      </c>
      <c r="R140" s="20"/>
    </row>
    <row r="141" spans="3:18" x14ac:dyDescent="0.3">
      <c r="C141" s="20" t="str">
        <f t="shared" si="54"/>
        <v>Underkriterie 7</v>
      </c>
      <c r="G141" s="20" t="str">
        <f t="shared" si="55"/>
        <v>Fejl</v>
      </c>
      <c r="H141" s="20" t="str">
        <f t="shared" si="55"/>
        <v>Fejl</v>
      </c>
      <c r="I141" s="20" t="str">
        <f t="shared" si="55"/>
        <v>Fejl</v>
      </c>
      <c r="J141" s="20" t="str">
        <f t="shared" si="55"/>
        <v>Fejl</v>
      </c>
      <c r="K141" s="20" t="str">
        <f t="shared" si="55"/>
        <v>Fejl</v>
      </c>
      <c r="L141" s="20" t="str">
        <f t="shared" si="55"/>
        <v>Fejl</v>
      </c>
      <c r="M141" s="20" t="str">
        <f t="shared" si="55"/>
        <v>Fejl</v>
      </c>
      <c r="N141" s="20" t="str">
        <f t="shared" si="55"/>
        <v>Fejl</v>
      </c>
      <c r="O141" s="20" t="str">
        <f t="shared" si="55"/>
        <v>Fejl</v>
      </c>
      <c r="P141" s="20" t="str">
        <f t="shared" si="55"/>
        <v>Fejl</v>
      </c>
      <c r="R141" s="20"/>
    </row>
    <row r="142" spans="3:18" x14ac:dyDescent="0.3">
      <c r="C142" s="20" t="str">
        <f t="shared" si="54"/>
        <v>Underkriterie 8</v>
      </c>
      <c r="G142" s="20" t="str">
        <f t="shared" si="55"/>
        <v>Fejl</v>
      </c>
      <c r="H142" s="20" t="str">
        <f t="shared" si="55"/>
        <v>Fejl</v>
      </c>
      <c r="I142" s="20" t="str">
        <f t="shared" si="55"/>
        <v>Fejl</v>
      </c>
      <c r="J142" s="20" t="str">
        <f t="shared" si="55"/>
        <v>Fejl</v>
      </c>
      <c r="K142" s="20" t="str">
        <f t="shared" si="55"/>
        <v>Fejl</v>
      </c>
      <c r="L142" s="20" t="str">
        <f t="shared" si="55"/>
        <v>Fejl</v>
      </c>
      <c r="M142" s="20" t="str">
        <f t="shared" si="55"/>
        <v>Fejl</v>
      </c>
      <c r="N142" s="20" t="str">
        <f t="shared" si="55"/>
        <v>Fejl</v>
      </c>
      <c r="O142" s="20" t="str">
        <f t="shared" si="55"/>
        <v>Fejl</v>
      </c>
      <c r="P142" s="20" t="str">
        <f t="shared" si="55"/>
        <v>Fejl</v>
      </c>
      <c r="R142" s="20"/>
    </row>
    <row r="143" spans="3:18" x14ac:dyDescent="0.3">
      <c r="C143" s="20" t="str">
        <f t="shared" si="54"/>
        <v>Underkriterie 9</v>
      </c>
      <c r="G143" s="20" t="str">
        <f t="shared" si="55"/>
        <v>Fejl</v>
      </c>
      <c r="H143" s="20" t="str">
        <f t="shared" si="55"/>
        <v>Fejl</v>
      </c>
      <c r="I143" s="20" t="str">
        <f t="shared" si="55"/>
        <v>Fejl</v>
      </c>
      <c r="J143" s="20" t="str">
        <f t="shared" si="55"/>
        <v>Fejl</v>
      </c>
      <c r="K143" s="20" t="str">
        <f t="shared" si="55"/>
        <v>Fejl</v>
      </c>
      <c r="L143" s="20" t="str">
        <f t="shared" si="55"/>
        <v>Fejl</v>
      </c>
      <c r="M143" s="20" t="str">
        <f t="shared" si="55"/>
        <v>Fejl</v>
      </c>
      <c r="N143" s="20" t="str">
        <f t="shared" si="55"/>
        <v>Fejl</v>
      </c>
      <c r="O143" s="20" t="str">
        <f t="shared" si="55"/>
        <v>Fejl</v>
      </c>
      <c r="P143" s="20" t="str">
        <f t="shared" si="55"/>
        <v>Fejl</v>
      </c>
      <c r="R143" s="20"/>
    </row>
    <row r="144" spans="3:18" x14ac:dyDescent="0.3">
      <c r="C144" s="20" t="str">
        <f t="shared" si="54"/>
        <v>Underkriterie 10</v>
      </c>
      <c r="G144" s="20" t="str">
        <f t="shared" si="55"/>
        <v>Fejl</v>
      </c>
      <c r="H144" s="20" t="str">
        <f t="shared" si="55"/>
        <v>Fejl</v>
      </c>
      <c r="I144" s="20" t="str">
        <f t="shared" si="55"/>
        <v>Fejl</v>
      </c>
      <c r="J144" s="20" t="str">
        <f t="shared" si="55"/>
        <v>Fejl</v>
      </c>
      <c r="K144" s="20" t="str">
        <f t="shared" si="55"/>
        <v>Fejl</v>
      </c>
      <c r="L144" s="20" t="str">
        <f t="shared" si="55"/>
        <v>Fejl</v>
      </c>
      <c r="M144" s="20" t="str">
        <f t="shared" si="55"/>
        <v>Fejl</v>
      </c>
      <c r="N144" s="20" t="str">
        <f t="shared" si="55"/>
        <v>Fejl</v>
      </c>
      <c r="O144" s="20" t="str">
        <f t="shared" si="55"/>
        <v>Fejl</v>
      </c>
      <c r="P144" s="20" t="str">
        <f t="shared" si="55"/>
        <v>Fejl</v>
      </c>
      <c r="R144" s="20"/>
    </row>
    <row r="145" spans="3:18" x14ac:dyDescent="0.3">
      <c r="C145" s="20" t="str">
        <f t="shared" si="54"/>
        <v>Underkriterie 11</v>
      </c>
      <c r="G145" s="20" t="str">
        <f t="shared" si="55"/>
        <v>Fejl</v>
      </c>
      <c r="H145" s="20" t="str">
        <f t="shared" si="55"/>
        <v>Fejl</v>
      </c>
      <c r="I145" s="20" t="str">
        <f t="shared" si="55"/>
        <v>Fejl</v>
      </c>
      <c r="J145" s="20" t="str">
        <f t="shared" si="55"/>
        <v>Fejl</v>
      </c>
      <c r="K145" s="20" t="str">
        <f t="shared" si="55"/>
        <v>Fejl</v>
      </c>
      <c r="L145" s="20" t="str">
        <f t="shared" si="55"/>
        <v>Fejl</v>
      </c>
      <c r="M145" s="20" t="str">
        <f t="shared" si="55"/>
        <v>Fejl</v>
      </c>
      <c r="N145" s="20" t="str">
        <f t="shared" si="55"/>
        <v>Fejl</v>
      </c>
      <c r="O145" s="20" t="str">
        <f t="shared" si="55"/>
        <v>Fejl</v>
      </c>
      <c r="P145" s="20" t="str">
        <f t="shared" si="55"/>
        <v>Fejl</v>
      </c>
      <c r="R145" s="20"/>
    </row>
    <row r="146" spans="3:18" x14ac:dyDescent="0.3">
      <c r="C146" s="20" t="str">
        <f t="shared" si="54"/>
        <v>Underkriterie 12</v>
      </c>
      <c r="G146" s="20" t="str">
        <f t="shared" si="55"/>
        <v>Fejl</v>
      </c>
      <c r="H146" s="20" t="str">
        <f t="shared" si="55"/>
        <v>Fejl</v>
      </c>
      <c r="I146" s="20" t="str">
        <f t="shared" si="55"/>
        <v>Fejl</v>
      </c>
      <c r="J146" s="20" t="str">
        <f t="shared" si="55"/>
        <v>Fejl</v>
      </c>
      <c r="K146" s="20" t="str">
        <f t="shared" si="55"/>
        <v>Fejl</v>
      </c>
      <c r="L146" s="20" t="str">
        <f t="shared" si="55"/>
        <v>Fejl</v>
      </c>
      <c r="M146" s="20" t="str">
        <f t="shared" si="55"/>
        <v>Fejl</v>
      </c>
      <c r="N146" s="20" t="str">
        <f t="shared" si="55"/>
        <v>Fejl</v>
      </c>
      <c r="O146" s="20" t="str">
        <f t="shared" si="55"/>
        <v>Fejl</v>
      </c>
      <c r="P146" s="20" t="str">
        <f t="shared" si="55"/>
        <v>Fejl</v>
      </c>
      <c r="R146" s="20"/>
    </row>
    <row r="147" spans="3:18" x14ac:dyDescent="0.3">
      <c r="C147" s="20" t="s">
        <v>7</v>
      </c>
      <c r="G147" s="20">
        <f>IF(G134="Fejl","Fejl",G134*$E$5)</f>
        <v>3.7172413793103454</v>
      </c>
      <c r="H147" s="20">
        <f t="shared" ref="H147:P147" si="56">IF(H134="Fejl","Fejl",H134*$E$5)</f>
        <v>3.4801724137931038</v>
      </c>
      <c r="I147" s="20">
        <f t="shared" si="56"/>
        <v>2.5318965517241385</v>
      </c>
      <c r="J147" s="20">
        <f t="shared" si="56"/>
        <v>0.87241379310344835</v>
      </c>
      <c r="K147" s="20">
        <f t="shared" si="56"/>
        <v>0.39827586206896576</v>
      </c>
      <c r="L147" s="20" t="str">
        <f t="shared" si="56"/>
        <v>Fejl</v>
      </c>
      <c r="M147" s="20" t="str">
        <f t="shared" si="56"/>
        <v>Fejl</v>
      </c>
      <c r="N147" s="20" t="str">
        <f t="shared" si="56"/>
        <v>Fejl</v>
      </c>
      <c r="O147" s="20" t="str">
        <f t="shared" si="56"/>
        <v>Fejl</v>
      </c>
      <c r="P147" s="20" t="str">
        <f t="shared" si="56"/>
        <v>Fejl</v>
      </c>
      <c r="R147" s="20"/>
    </row>
    <row r="148" spans="3:18" x14ac:dyDescent="0.3">
      <c r="C148" s="20" t="str">
        <f>C6</f>
        <v>Underkriterie 1</v>
      </c>
      <c r="G148" s="20">
        <f t="shared" ref="G148:P159" si="57">IF(G135="Fejl","Fejl",G135*$E6)</f>
        <v>0.45</v>
      </c>
      <c r="H148" s="20">
        <f t="shared" si="57"/>
        <v>1.35</v>
      </c>
      <c r="I148" s="20">
        <f t="shared" si="57"/>
        <v>1.8</v>
      </c>
      <c r="J148" s="20">
        <f t="shared" si="57"/>
        <v>3.15</v>
      </c>
      <c r="K148" s="20">
        <f t="shared" si="57"/>
        <v>3.6</v>
      </c>
      <c r="L148" s="20" t="str">
        <f t="shared" si="57"/>
        <v>Fejl</v>
      </c>
      <c r="M148" s="20" t="str">
        <f t="shared" si="57"/>
        <v>Fejl</v>
      </c>
      <c r="N148" s="20" t="str">
        <f t="shared" si="57"/>
        <v>Fejl</v>
      </c>
      <c r="O148" s="20" t="str">
        <f t="shared" si="57"/>
        <v>Fejl</v>
      </c>
      <c r="P148" s="20" t="str">
        <f t="shared" si="57"/>
        <v>Fejl</v>
      </c>
      <c r="R148" s="20"/>
    </row>
    <row r="149" spans="3:18" x14ac:dyDescent="0.3">
      <c r="C149" s="20" t="str">
        <f t="shared" ref="C149:C159" si="58">C7</f>
        <v>Underkriterie 2</v>
      </c>
      <c r="G149" s="20" t="str">
        <f t="shared" si="57"/>
        <v>Fejl</v>
      </c>
      <c r="H149" s="20" t="str">
        <f t="shared" si="57"/>
        <v>Fejl</v>
      </c>
      <c r="I149" s="20" t="str">
        <f t="shared" si="57"/>
        <v>Fejl</v>
      </c>
      <c r="J149" s="20" t="str">
        <f t="shared" si="57"/>
        <v>Fejl</v>
      </c>
      <c r="K149" s="20" t="str">
        <f t="shared" si="57"/>
        <v>Fejl</v>
      </c>
      <c r="L149" s="20" t="str">
        <f t="shared" si="57"/>
        <v>Fejl</v>
      </c>
      <c r="M149" s="20" t="str">
        <f t="shared" si="57"/>
        <v>Fejl</v>
      </c>
      <c r="N149" s="20" t="str">
        <f t="shared" si="57"/>
        <v>Fejl</v>
      </c>
      <c r="O149" s="20" t="str">
        <f t="shared" si="57"/>
        <v>Fejl</v>
      </c>
      <c r="P149" s="20" t="str">
        <f t="shared" si="57"/>
        <v>Fejl</v>
      </c>
      <c r="R149" s="20"/>
    </row>
    <row r="150" spans="3:18" x14ac:dyDescent="0.3">
      <c r="C150" s="20" t="str">
        <f t="shared" si="58"/>
        <v>Underkriterie 3</v>
      </c>
      <c r="G150" s="20" t="str">
        <f t="shared" si="57"/>
        <v>Fejl</v>
      </c>
      <c r="H150" s="20" t="str">
        <f t="shared" si="57"/>
        <v>Fejl</v>
      </c>
      <c r="I150" s="20" t="str">
        <f t="shared" si="57"/>
        <v>Fejl</v>
      </c>
      <c r="J150" s="20" t="str">
        <f t="shared" si="57"/>
        <v>Fejl</v>
      </c>
      <c r="K150" s="20" t="str">
        <f t="shared" si="57"/>
        <v>Fejl</v>
      </c>
      <c r="L150" s="20" t="str">
        <f t="shared" si="57"/>
        <v>Fejl</v>
      </c>
      <c r="M150" s="20" t="str">
        <f t="shared" si="57"/>
        <v>Fejl</v>
      </c>
      <c r="N150" s="20" t="str">
        <f t="shared" si="57"/>
        <v>Fejl</v>
      </c>
      <c r="O150" s="20" t="str">
        <f t="shared" si="57"/>
        <v>Fejl</v>
      </c>
      <c r="P150" s="20" t="str">
        <f t="shared" si="57"/>
        <v>Fejl</v>
      </c>
      <c r="R150" s="20"/>
    </row>
    <row r="151" spans="3:18" x14ac:dyDescent="0.3">
      <c r="C151" s="20" t="str">
        <f t="shared" si="58"/>
        <v>Underkriterie 4</v>
      </c>
      <c r="G151" s="20" t="str">
        <f t="shared" si="57"/>
        <v>Fejl</v>
      </c>
      <c r="H151" s="20" t="str">
        <f t="shared" si="57"/>
        <v>Fejl</v>
      </c>
      <c r="I151" s="20" t="str">
        <f t="shared" si="57"/>
        <v>Fejl</v>
      </c>
      <c r="J151" s="20" t="str">
        <f t="shared" si="57"/>
        <v>Fejl</v>
      </c>
      <c r="K151" s="20" t="str">
        <f t="shared" si="57"/>
        <v>Fejl</v>
      </c>
      <c r="L151" s="20" t="str">
        <f t="shared" si="57"/>
        <v>Fejl</v>
      </c>
      <c r="M151" s="20" t="str">
        <f t="shared" si="57"/>
        <v>Fejl</v>
      </c>
      <c r="N151" s="20" t="str">
        <f t="shared" si="57"/>
        <v>Fejl</v>
      </c>
      <c r="O151" s="20" t="str">
        <f t="shared" si="57"/>
        <v>Fejl</v>
      </c>
      <c r="P151" s="20" t="str">
        <f t="shared" si="57"/>
        <v>Fejl</v>
      </c>
      <c r="R151" s="20"/>
    </row>
    <row r="152" spans="3:18" x14ac:dyDescent="0.3">
      <c r="C152" s="20" t="str">
        <f t="shared" si="58"/>
        <v>Underkriterie 5</v>
      </c>
      <c r="G152" s="20" t="str">
        <f t="shared" si="57"/>
        <v>Fejl</v>
      </c>
      <c r="H152" s="20" t="str">
        <f t="shared" si="57"/>
        <v>Fejl</v>
      </c>
      <c r="I152" s="20" t="str">
        <f t="shared" si="57"/>
        <v>Fejl</v>
      </c>
      <c r="J152" s="20" t="str">
        <f t="shared" si="57"/>
        <v>Fejl</v>
      </c>
      <c r="K152" s="20" t="str">
        <f t="shared" si="57"/>
        <v>Fejl</v>
      </c>
      <c r="L152" s="20" t="str">
        <f t="shared" si="57"/>
        <v>Fejl</v>
      </c>
      <c r="M152" s="20" t="str">
        <f t="shared" si="57"/>
        <v>Fejl</v>
      </c>
      <c r="N152" s="20" t="str">
        <f t="shared" si="57"/>
        <v>Fejl</v>
      </c>
      <c r="O152" s="20" t="str">
        <f t="shared" si="57"/>
        <v>Fejl</v>
      </c>
      <c r="P152" s="20" t="str">
        <f t="shared" si="57"/>
        <v>Fejl</v>
      </c>
      <c r="R152" s="20"/>
    </row>
    <row r="153" spans="3:18" x14ac:dyDescent="0.3">
      <c r="C153" s="20" t="str">
        <f t="shared" si="58"/>
        <v>Underkriterie 6</v>
      </c>
      <c r="G153" s="20" t="str">
        <f t="shared" si="57"/>
        <v>Fejl</v>
      </c>
      <c r="H153" s="20" t="str">
        <f t="shared" si="57"/>
        <v>Fejl</v>
      </c>
      <c r="I153" s="20" t="str">
        <f t="shared" si="57"/>
        <v>Fejl</v>
      </c>
      <c r="J153" s="20" t="str">
        <f t="shared" si="57"/>
        <v>Fejl</v>
      </c>
      <c r="K153" s="20" t="str">
        <f t="shared" si="57"/>
        <v>Fejl</v>
      </c>
      <c r="L153" s="20" t="str">
        <f t="shared" si="57"/>
        <v>Fejl</v>
      </c>
      <c r="M153" s="20" t="str">
        <f t="shared" si="57"/>
        <v>Fejl</v>
      </c>
      <c r="N153" s="20" t="str">
        <f t="shared" si="57"/>
        <v>Fejl</v>
      </c>
      <c r="O153" s="20" t="str">
        <f t="shared" si="57"/>
        <v>Fejl</v>
      </c>
      <c r="P153" s="20" t="str">
        <f t="shared" si="57"/>
        <v>Fejl</v>
      </c>
      <c r="R153" s="20"/>
    </row>
    <row r="154" spans="3:18" x14ac:dyDescent="0.3">
      <c r="C154" s="20" t="str">
        <f t="shared" si="58"/>
        <v>Underkriterie 7</v>
      </c>
      <c r="G154" s="20" t="str">
        <f t="shared" si="57"/>
        <v>Fejl</v>
      </c>
      <c r="H154" s="20" t="str">
        <f t="shared" si="57"/>
        <v>Fejl</v>
      </c>
      <c r="I154" s="20" t="str">
        <f t="shared" si="57"/>
        <v>Fejl</v>
      </c>
      <c r="J154" s="20" t="str">
        <f t="shared" si="57"/>
        <v>Fejl</v>
      </c>
      <c r="K154" s="20" t="str">
        <f t="shared" si="57"/>
        <v>Fejl</v>
      </c>
      <c r="L154" s="20" t="str">
        <f t="shared" si="57"/>
        <v>Fejl</v>
      </c>
      <c r="M154" s="20" t="str">
        <f t="shared" si="57"/>
        <v>Fejl</v>
      </c>
      <c r="N154" s="20" t="str">
        <f t="shared" si="57"/>
        <v>Fejl</v>
      </c>
      <c r="O154" s="20" t="str">
        <f t="shared" si="57"/>
        <v>Fejl</v>
      </c>
      <c r="P154" s="20" t="str">
        <f t="shared" si="57"/>
        <v>Fejl</v>
      </c>
      <c r="R154" s="20"/>
    </row>
    <row r="155" spans="3:18" x14ac:dyDescent="0.3">
      <c r="C155" s="20" t="str">
        <f t="shared" si="58"/>
        <v>Underkriterie 8</v>
      </c>
      <c r="G155" s="20" t="str">
        <f t="shared" si="57"/>
        <v>Fejl</v>
      </c>
      <c r="H155" s="20" t="str">
        <f t="shared" si="57"/>
        <v>Fejl</v>
      </c>
      <c r="I155" s="20" t="str">
        <f t="shared" si="57"/>
        <v>Fejl</v>
      </c>
      <c r="J155" s="20" t="str">
        <f t="shared" si="57"/>
        <v>Fejl</v>
      </c>
      <c r="K155" s="20" t="str">
        <f t="shared" si="57"/>
        <v>Fejl</v>
      </c>
      <c r="L155" s="20" t="str">
        <f t="shared" si="57"/>
        <v>Fejl</v>
      </c>
      <c r="M155" s="20" t="str">
        <f t="shared" si="57"/>
        <v>Fejl</v>
      </c>
      <c r="N155" s="20" t="str">
        <f t="shared" si="57"/>
        <v>Fejl</v>
      </c>
      <c r="O155" s="20" t="str">
        <f t="shared" si="57"/>
        <v>Fejl</v>
      </c>
      <c r="P155" s="20" t="str">
        <f t="shared" si="57"/>
        <v>Fejl</v>
      </c>
      <c r="R155" s="20"/>
    </row>
    <row r="156" spans="3:18" x14ac:dyDescent="0.3">
      <c r="C156" s="20" t="str">
        <f t="shared" si="58"/>
        <v>Underkriterie 9</v>
      </c>
      <c r="G156" s="20" t="str">
        <f t="shared" si="57"/>
        <v>Fejl</v>
      </c>
      <c r="H156" s="20" t="str">
        <f t="shared" si="57"/>
        <v>Fejl</v>
      </c>
      <c r="I156" s="20" t="str">
        <f t="shared" si="57"/>
        <v>Fejl</v>
      </c>
      <c r="J156" s="20" t="str">
        <f t="shared" si="57"/>
        <v>Fejl</v>
      </c>
      <c r="K156" s="20" t="str">
        <f t="shared" si="57"/>
        <v>Fejl</v>
      </c>
      <c r="L156" s="20" t="str">
        <f t="shared" si="57"/>
        <v>Fejl</v>
      </c>
      <c r="M156" s="20" t="str">
        <f t="shared" si="57"/>
        <v>Fejl</v>
      </c>
      <c r="N156" s="20" t="str">
        <f t="shared" si="57"/>
        <v>Fejl</v>
      </c>
      <c r="O156" s="20" t="str">
        <f t="shared" si="57"/>
        <v>Fejl</v>
      </c>
      <c r="P156" s="20" t="str">
        <f t="shared" si="57"/>
        <v>Fejl</v>
      </c>
      <c r="R156" s="20"/>
    </row>
    <row r="157" spans="3:18" x14ac:dyDescent="0.3">
      <c r="C157" s="20" t="str">
        <f t="shared" si="58"/>
        <v>Underkriterie 10</v>
      </c>
      <c r="G157" s="20" t="str">
        <f t="shared" si="57"/>
        <v>Fejl</v>
      </c>
      <c r="H157" s="20" t="str">
        <f t="shared" si="57"/>
        <v>Fejl</v>
      </c>
      <c r="I157" s="20" t="str">
        <f t="shared" si="57"/>
        <v>Fejl</v>
      </c>
      <c r="J157" s="20" t="str">
        <f t="shared" si="57"/>
        <v>Fejl</v>
      </c>
      <c r="K157" s="20" t="str">
        <f t="shared" si="57"/>
        <v>Fejl</v>
      </c>
      <c r="L157" s="20" t="str">
        <f t="shared" si="57"/>
        <v>Fejl</v>
      </c>
      <c r="M157" s="20" t="str">
        <f t="shared" si="57"/>
        <v>Fejl</v>
      </c>
      <c r="N157" s="20" t="str">
        <f t="shared" si="57"/>
        <v>Fejl</v>
      </c>
      <c r="O157" s="20" t="str">
        <f t="shared" si="57"/>
        <v>Fejl</v>
      </c>
      <c r="P157" s="20" t="str">
        <f t="shared" si="57"/>
        <v>Fejl</v>
      </c>
      <c r="R157" s="20"/>
    </row>
    <row r="158" spans="3:18" x14ac:dyDescent="0.3">
      <c r="C158" s="20" t="str">
        <f t="shared" si="58"/>
        <v>Underkriterie 11</v>
      </c>
      <c r="G158" s="20" t="str">
        <f t="shared" si="57"/>
        <v>Fejl</v>
      </c>
      <c r="H158" s="20" t="str">
        <f t="shared" si="57"/>
        <v>Fejl</v>
      </c>
      <c r="I158" s="20" t="str">
        <f t="shared" si="57"/>
        <v>Fejl</v>
      </c>
      <c r="J158" s="20" t="str">
        <f t="shared" si="57"/>
        <v>Fejl</v>
      </c>
      <c r="K158" s="20" t="str">
        <f t="shared" si="57"/>
        <v>Fejl</v>
      </c>
      <c r="L158" s="20" t="str">
        <f t="shared" si="57"/>
        <v>Fejl</v>
      </c>
      <c r="M158" s="20" t="str">
        <f t="shared" si="57"/>
        <v>Fejl</v>
      </c>
      <c r="N158" s="20" t="str">
        <f t="shared" si="57"/>
        <v>Fejl</v>
      </c>
      <c r="O158" s="20" t="str">
        <f t="shared" si="57"/>
        <v>Fejl</v>
      </c>
      <c r="P158" s="20" t="str">
        <f t="shared" si="57"/>
        <v>Fejl</v>
      </c>
      <c r="R158" s="20"/>
    </row>
    <row r="159" spans="3:18" x14ac:dyDescent="0.3">
      <c r="C159" s="20" t="str">
        <f t="shared" si="58"/>
        <v>Underkriterie 12</v>
      </c>
      <c r="G159" s="20" t="str">
        <f t="shared" si="57"/>
        <v>Fejl</v>
      </c>
      <c r="H159" s="20" t="str">
        <f t="shared" si="57"/>
        <v>Fejl</v>
      </c>
      <c r="I159" s="20" t="str">
        <f t="shared" si="57"/>
        <v>Fejl</v>
      </c>
      <c r="J159" s="20" t="str">
        <f t="shared" si="57"/>
        <v>Fejl</v>
      </c>
      <c r="K159" s="20" t="str">
        <f t="shared" si="57"/>
        <v>Fejl</v>
      </c>
      <c r="L159" s="20" t="str">
        <f t="shared" si="57"/>
        <v>Fejl</v>
      </c>
      <c r="M159" s="20" t="str">
        <f t="shared" si="57"/>
        <v>Fejl</v>
      </c>
      <c r="N159" s="20" t="str">
        <f t="shared" si="57"/>
        <v>Fejl</v>
      </c>
      <c r="O159" s="20" t="str">
        <f t="shared" si="57"/>
        <v>Fejl</v>
      </c>
      <c r="P159" s="20" t="str">
        <f t="shared" si="57"/>
        <v>Fejl</v>
      </c>
      <c r="R159" s="20"/>
    </row>
    <row r="160" spans="3:18" x14ac:dyDescent="0.3">
      <c r="C160" s="20" t="s">
        <v>36</v>
      </c>
      <c r="G160" s="20">
        <f>IF(SUM(G147:G159)=0,"Fejl",SUM(G147:G159))</f>
        <v>4.1672413793103456</v>
      </c>
      <c r="H160" s="20">
        <f t="shared" ref="H160:K160" si="59">IF(SUM(H147:H159)=0,"Fejl",SUM(H147:H159))</f>
        <v>4.8301724137931039</v>
      </c>
      <c r="I160" s="20">
        <f t="shared" si="59"/>
        <v>4.3318965517241388</v>
      </c>
      <c r="J160" s="20">
        <f t="shared" si="59"/>
        <v>4.022413793103448</v>
      </c>
      <c r="K160" s="20">
        <f t="shared" si="59"/>
        <v>3.998275862068966</v>
      </c>
      <c r="L160" s="20" t="str">
        <f>IF(SUM(L147:L159)=0,"Fejl",SUM(L147:L159))</f>
        <v>Fejl</v>
      </c>
      <c r="M160" s="20" t="str">
        <f t="shared" ref="M160:P160" si="60">IF(SUM(M147:M159)=0,"Fejl",SUM(M147:M159))</f>
        <v>Fejl</v>
      </c>
      <c r="N160" s="20" t="str">
        <f t="shared" si="60"/>
        <v>Fejl</v>
      </c>
      <c r="O160" s="20" t="str">
        <f t="shared" si="60"/>
        <v>Fejl</v>
      </c>
      <c r="P160" s="20" t="str">
        <f t="shared" si="60"/>
        <v>Fejl</v>
      </c>
      <c r="R160" s="20"/>
    </row>
    <row r="161" spans="3:18" x14ac:dyDescent="0.3">
      <c r="R161" s="20"/>
    </row>
    <row r="162" spans="3:18" x14ac:dyDescent="0.3">
      <c r="C162" s="21" t="s">
        <v>15</v>
      </c>
      <c r="D162" s="21" t="s">
        <v>19</v>
      </c>
      <c r="G162" s="20" t="s">
        <v>0</v>
      </c>
      <c r="H162" s="20" t="s">
        <v>1</v>
      </c>
      <c r="I162" s="20" t="s">
        <v>2</v>
      </c>
      <c r="J162" s="20" t="s">
        <v>4</v>
      </c>
      <c r="K162" s="20" t="s">
        <v>5</v>
      </c>
      <c r="L162" s="20" t="s">
        <v>43</v>
      </c>
      <c r="M162" s="20" t="s">
        <v>44</v>
      </c>
      <c r="N162" s="20" t="s">
        <v>45</v>
      </c>
      <c r="O162" s="20" t="s">
        <v>46</v>
      </c>
      <c r="P162" s="20" t="s">
        <v>47</v>
      </c>
      <c r="R162" s="20"/>
    </row>
    <row r="163" spans="3:18" x14ac:dyDescent="0.3">
      <c r="C163" s="20" t="s">
        <v>6</v>
      </c>
      <c r="G163" s="38">
        <f>IF(G5="","Fejl",IF($H$2&lt;$K$2,$H$2+($K$2-$H$2)*$T$6/G5,$K$2+($H$2-$K$2)*$T$6/G5))</f>
        <v>8</v>
      </c>
      <c r="H163" s="38">
        <f t="shared" ref="H163:P163" si="61">IF(H5="","Fejl",IF($H$2&lt;$K$2,$H$2+($K$2-$H$2)*$T$6/H5,$K$2+($H$2-$K$2)*$T$6/H5))</f>
        <v>7.8048780487804876</v>
      </c>
      <c r="I163" s="38">
        <f t="shared" si="61"/>
        <v>7.1111111111111107</v>
      </c>
      <c r="J163" s="38">
        <f t="shared" si="61"/>
        <v>6.1538461538461542</v>
      </c>
      <c r="K163" s="38">
        <f t="shared" si="61"/>
        <v>5.9259259259259256</v>
      </c>
      <c r="L163" s="38" t="str">
        <f t="shared" si="61"/>
        <v>Fejl</v>
      </c>
      <c r="M163" s="38" t="str">
        <f t="shared" si="61"/>
        <v>Fejl</v>
      </c>
      <c r="N163" s="38" t="str">
        <f t="shared" si="61"/>
        <v>Fejl</v>
      </c>
      <c r="O163" s="38" t="str">
        <f t="shared" si="61"/>
        <v>Fejl</v>
      </c>
      <c r="P163" s="38" t="str">
        <f t="shared" si="61"/>
        <v>Fejl</v>
      </c>
      <c r="R163" s="20"/>
    </row>
    <row r="164" spans="3:18" x14ac:dyDescent="0.3">
      <c r="C164" s="20" t="str">
        <f>C6</f>
        <v>Underkriterie 1</v>
      </c>
      <c r="G164" s="38">
        <f>IF(G6="","Fejl",IF($H$2&gt;$K$2,G29,G6))</f>
        <v>1</v>
      </c>
      <c r="H164" s="38">
        <f t="shared" ref="H164:P164" si="62">IF(H6="","Fejl",IF($H$2&gt;$K$2,H29,H6))</f>
        <v>3</v>
      </c>
      <c r="I164" s="38">
        <f t="shared" si="62"/>
        <v>4</v>
      </c>
      <c r="J164" s="38">
        <f t="shared" si="62"/>
        <v>7</v>
      </c>
      <c r="K164" s="38">
        <f t="shared" si="62"/>
        <v>8</v>
      </c>
      <c r="L164" s="38" t="str">
        <f t="shared" si="62"/>
        <v>Fejl</v>
      </c>
      <c r="M164" s="38" t="str">
        <f t="shared" si="62"/>
        <v>Fejl</v>
      </c>
      <c r="N164" s="38" t="str">
        <f t="shared" si="62"/>
        <v>Fejl</v>
      </c>
      <c r="O164" s="38" t="str">
        <f t="shared" si="62"/>
        <v>Fejl</v>
      </c>
      <c r="P164" s="38" t="str">
        <f t="shared" si="62"/>
        <v>Fejl</v>
      </c>
      <c r="R164" s="20"/>
    </row>
    <row r="165" spans="3:18" x14ac:dyDescent="0.3">
      <c r="C165" s="20" t="str">
        <f t="shared" ref="C165:C175" si="63">C7</f>
        <v>Underkriterie 2</v>
      </c>
      <c r="G165" s="38" t="str">
        <f t="shared" ref="G165:P175" si="64">IF(G7="","Fejl",IF($H$2&gt;$K$2,G30,G7))</f>
        <v>Fejl</v>
      </c>
      <c r="H165" s="38" t="str">
        <f t="shared" si="64"/>
        <v>Fejl</v>
      </c>
      <c r="I165" s="38" t="str">
        <f t="shared" si="64"/>
        <v>Fejl</v>
      </c>
      <c r="J165" s="38" t="str">
        <f t="shared" si="64"/>
        <v>Fejl</v>
      </c>
      <c r="K165" s="38" t="str">
        <f t="shared" si="64"/>
        <v>Fejl</v>
      </c>
      <c r="L165" s="38" t="str">
        <f t="shared" si="64"/>
        <v>Fejl</v>
      </c>
      <c r="M165" s="38" t="str">
        <f t="shared" si="64"/>
        <v>Fejl</v>
      </c>
      <c r="N165" s="38" t="str">
        <f t="shared" si="64"/>
        <v>Fejl</v>
      </c>
      <c r="O165" s="38" t="str">
        <f t="shared" si="64"/>
        <v>Fejl</v>
      </c>
      <c r="P165" s="38" t="str">
        <f t="shared" si="64"/>
        <v>Fejl</v>
      </c>
      <c r="R165" s="20"/>
    </row>
    <row r="166" spans="3:18" x14ac:dyDescent="0.3">
      <c r="C166" s="20" t="str">
        <f t="shared" si="63"/>
        <v>Underkriterie 3</v>
      </c>
      <c r="G166" s="38" t="str">
        <f t="shared" si="64"/>
        <v>Fejl</v>
      </c>
      <c r="H166" s="38" t="str">
        <f t="shared" si="64"/>
        <v>Fejl</v>
      </c>
      <c r="I166" s="38" t="str">
        <f t="shared" si="64"/>
        <v>Fejl</v>
      </c>
      <c r="J166" s="38" t="str">
        <f t="shared" si="64"/>
        <v>Fejl</v>
      </c>
      <c r="K166" s="38" t="str">
        <f t="shared" si="64"/>
        <v>Fejl</v>
      </c>
      <c r="L166" s="38" t="str">
        <f t="shared" si="64"/>
        <v>Fejl</v>
      </c>
      <c r="M166" s="38" t="str">
        <f t="shared" si="64"/>
        <v>Fejl</v>
      </c>
      <c r="N166" s="38" t="str">
        <f t="shared" si="64"/>
        <v>Fejl</v>
      </c>
      <c r="O166" s="38" t="str">
        <f t="shared" si="64"/>
        <v>Fejl</v>
      </c>
      <c r="P166" s="38" t="str">
        <f t="shared" si="64"/>
        <v>Fejl</v>
      </c>
      <c r="R166" s="20"/>
    </row>
    <row r="167" spans="3:18" x14ac:dyDescent="0.3">
      <c r="C167" s="20" t="str">
        <f t="shared" si="63"/>
        <v>Underkriterie 4</v>
      </c>
      <c r="G167" s="38" t="str">
        <f t="shared" si="64"/>
        <v>Fejl</v>
      </c>
      <c r="H167" s="38" t="str">
        <f t="shared" si="64"/>
        <v>Fejl</v>
      </c>
      <c r="I167" s="38" t="str">
        <f t="shared" si="64"/>
        <v>Fejl</v>
      </c>
      <c r="J167" s="38" t="str">
        <f t="shared" si="64"/>
        <v>Fejl</v>
      </c>
      <c r="K167" s="38" t="str">
        <f t="shared" si="64"/>
        <v>Fejl</v>
      </c>
      <c r="L167" s="38" t="str">
        <f t="shared" si="64"/>
        <v>Fejl</v>
      </c>
      <c r="M167" s="38" t="str">
        <f t="shared" si="64"/>
        <v>Fejl</v>
      </c>
      <c r="N167" s="38" t="str">
        <f t="shared" si="64"/>
        <v>Fejl</v>
      </c>
      <c r="O167" s="38" t="str">
        <f t="shared" si="64"/>
        <v>Fejl</v>
      </c>
      <c r="P167" s="38" t="str">
        <f t="shared" si="64"/>
        <v>Fejl</v>
      </c>
      <c r="R167" s="20"/>
    </row>
    <row r="168" spans="3:18" x14ac:dyDescent="0.3">
      <c r="C168" s="20" t="str">
        <f t="shared" si="63"/>
        <v>Underkriterie 5</v>
      </c>
      <c r="G168" s="38" t="str">
        <f t="shared" si="64"/>
        <v>Fejl</v>
      </c>
      <c r="H168" s="38" t="str">
        <f t="shared" si="64"/>
        <v>Fejl</v>
      </c>
      <c r="I168" s="38" t="str">
        <f t="shared" si="64"/>
        <v>Fejl</v>
      </c>
      <c r="J168" s="38" t="str">
        <f t="shared" si="64"/>
        <v>Fejl</v>
      </c>
      <c r="K168" s="38" t="str">
        <f t="shared" si="64"/>
        <v>Fejl</v>
      </c>
      <c r="L168" s="38" t="str">
        <f t="shared" si="64"/>
        <v>Fejl</v>
      </c>
      <c r="M168" s="38" t="str">
        <f t="shared" si="64"/>
        <v>Fejl</v>
      </c>
      <c r="N168" s="38" t="str">
        <f t="shared" si="64"/>
        <v>Fejl</v>
      </c>
      <c r="O168" s="38" t="str">
        <f t="shared" si="64"/>
        <v>Fejl</v>
      </c>
      <c r="P168" s="38" t="str">
        <f t="shared" si="64"/>
        <v>Fejl</v>
      </c>
      <c r="R168" s="20"/>
    </row>
    <row r="169" spans="3:18" x14ac:dyDescent="0.3">
      <c r="C169" s="20" t="str">
        <f t="shared" si="63"/>
        <v>Underkriterie 6</v>
      </c>
      <c r="G169" s="38" t="str">
        <f t="shared" si="64"/>
        <v>Fejl</v>
      </c>
      <c r="H169" s="38" t="str">
        <f t="shared" si="64"/>
        <v>Fejl</v>
      </c>
      <c r="I169" s="38" t="str">
        <f t="shared" si="64"/>
        <v>Fejl</v>
      </c>
      <c r="J169" s="38" t="str">
        <f t="shared" si="64"/>
        <v>Fejl</v>
      </c>
      <c r="K169" s="38" t="str">
        <f t="shared" si="64"/>
        <v>Fejl</v>
      </c>
      <c r="L169" s="38" t="str">
        <f t="shared" si="64"/>
        <v>Fejl</v>
      </c>
      <c r="M169" s="38" t="str">
        <f t="shared" si="64"/>
        <v>Fejl</v>
      </c>
      <c r="N169" s="38" t="str">
        <f t="shared" si="64"/>
        <v>Fejl</v>
      </c>
      <c r="O169" s="38" t="str">
        <f t="shared" si="64"/>
        <v>Fejl</v>
      </c>
      <c r="P169" s="38" t="str">
        <f t="shared" si="64"/>
        <v>Fejl</v>
      </c>
      <c r="R169" s="20"/>
    </row>
    <row r="170" spans="3:18" x14ac:dyDescent="0.3">
      <c r="C170" s="20" t="str">
        <f t="shared" si="63"/>
        <v>Underkriterie 7</v>
      </c>
      <c r="G170" s="38" t="str">
        <f t="shared" si="64"/>
        <v>Fejl</v>
      </c>
      <c r="H170" s="38" t="str">
        <f t="shared" si="64"/>
        <v>Fejl</v>
      </c>
      <c r="I170" s="38" t="str">
        <f t="shared" si="64"/>
        <v>Fejl</v>
      </c>
      <c r="J170" s="38" t="str">
        <f t="shared" si="64"/>
        <v>Fejl</v>
      </c>
      <c r="K170" s="38" t="str">
        <f t="shared" si="64"/>
        <v>Fejl</v>
      </c>
      <c r="L170" s="38" t="str">
        <f t="shared" si="64"/>
        <v>Fejl</v>
      </c>
      <c r="M170" s="38" t="str">
        <f t="shared" si="64"/>
        <v>Fejl</v>
      </c>
      <c r="N170" s="38" t="str">
        <f t="shared" si="64"/>
        <v>Fejl</v>
      </c>
      <c r="O170" s="38" t="str">
        <f t="shared" si="64"/>
        <v>Fejl</v>
      </c>
      <c r="P170" s="38" t="str">
        <f t="shared" si="64"/>
        <v>Fejl</v>
      </c>
      <c r="R170" s="20"/>
    </row>
    <row r="171" spans="3:18" x14ac:dyDescent="0.3">
      <c r="C171" s="20" t="str">
        <f t="shared" si="63"/>
        <v>Underkriterie 8</v>
      </c>
      <c r="G171" s="38" t="str">
        <f t="shared" si="64"/>
        <v>Fejl</v>
      </c>
      <c r="H171" s="38" t="str">
        <f t="shared" si="64"/>
        <v>Fejl</v>
      </c>
      <c r="I171" s="38" t="str">
        <f t="shared" si="64"/>
        <v>Fejl</v>
      </c>
      <c r="J171" s="38" t="str">
        <f t="shared" si="64"/>
        <v>Fejl</v>
      </c>
      <c r="K171" s="38" t="str">
        <f t="shared" si="64"/>
        <v>Fejl</v>
      </c>
      <c r="L171" s="38" t="str">
        <f t="shared" si="64"/>
        <v>Fejl</v>
      </c>
      <c r="M171" s="38" t="str">
        <f t="shared" si="64"/>
        <v>Fejl</v>
      </c>
      <c r="N171" s="38" t="str">
        <f t="shared" si="64"/>
        <v>Fejl</v>
      </c>
      <c r="O171" s="38" t="str">
        <f t="shared" si="64"/>
        <v>Fejl</v>
      </c>
      <c r="P171" s="38" t="str">
        <f t="shared" si="64"/>
        <v>Fejl</v>
      </c>
      <c r="R171" s="20"/>
    </row>
    <row r="172" spans="3:18" x14ac:dyDescent="0.3">
      <c r="C172" s="20" t="str">
        <f t="shared" si="63"/>
        <v>Underkriterie 9</v>
      </c>
      <c r="G172" s="38" t="str">
        <f t="shared" si="64"/>
        <v>Fejl</v>
      </c>
      <c r="H172" s="38" t="str">
        <f t="shared" si="64"/>
        <v>Fejl</v>
      </c>
      <c r="I172" s="38" t="str">
        <f t="shared" si="64"/>
        <v>Fejl</v>
      </c>
      <c r="J172" s="38" t="str">
        <f t="shared" si="64"/>
        <v>Fejl</v>
      </c>
      <c r="K172" s="38" t="str">
        <f t="shared" si="64"/>
        <v>Fejl</v>
      </c>
      <c r="L172" s="38" t="str">
        <f t="shared" si="64"/>
        <v>Fejl</v>
      </c>
      <c r="M172" s="38" t="str">
        <f t="shared" si="64"/>
        <v>Fejl</v>
      </c>
      <c r="N172" s="38" t="str">
        <f t="shared" si="64"/>
        <v>Fejl</v>
      </c>
      <c r="O172" s="38" t="str">
        <f t="shared" si="64"/>
        <v>Fejl</v>
      </c>
      <c r="P172" s="38" t="str">
        <f t="shared" si="64"/>
        <v>Fejl</v>
      </c>
      <c r="R172" s="20"/>
    </row>
    <row r="173" spans="3:18" x14ac:dyDescent="0.3">
      <c r="C173" s="20" t="str">
        <f t="shared" si="63"/>
        <v>Underkriterie 10</v>
      </c>
      <c r="G173" s="38" t="str">
        <f t="shared" si="64"/>
        <v>Fejl</v>
      </c>
      <c r="H173" s="38" t="str">
        <f t="shared" si="64"/>
        <v>Fejl</v>
      </c>
      <c r="I173" s="38" t="str">
        <f t="shared" si="64"/>
        <v>Fejl</v>
      </c>
      <c r="J173" s="38" t="str">
        <f t="shared" si="64"/>
        <v>Fejl</v>
      </c>
      <c r="K173" s="38" t="str">
        <f t="shared" si="64"/>
        <v>Fejl</v>
      </c>
      <c r="L173" s="38" t="str">
        <f t="shared" si="64"/>
        <v>Fejl</v>
      </c>
      <c r="M173" s="38" t="str">
        <f t="shared" si="64"/>
        <v>Fejl</v>
      </c>
      <c r="N173" s="38" t="str">
        <f t="shared" si="64"/>
        <v>Fejl</v>
      </c>
      <c r="O173" s="38" t="str">
        <f t="shared" si="64"/>
        <v>Fejl</v>
      </c>
      <c r="P173" s="38" t="str">
        <f t="shared" si="64"/>
        <v>Fejl</v>
      </c>
      <c r="R173" s="20"/>
    </row>
    <row r="174" spans="3:18" x14ac:dyDescent="0.3">
      <c r="C174" s="20" t="str">
        <f t="shared" si="63"/>
        <v>Underkriterie 11</v>
      </c>
      <c r="G174" s="38" t="str">
        <f t="shared" si="64"/>
        <v>Fejl</v>
      </c>
      <c r="H174" s="38" t="str">
        <f t="shared" si="64"/>
        <v>Fejl</v>
      </c>
      <c r="I174" s="38" t="str">
        <f t="shared" si="64"/>
        <v>Fejl</v>
      </c>
      <c r="J174" s="38" t="str">
        <f t="shared" si="64"/>
        <v>Fejl</v>
      </c>
      <c r="K174" s="38" t="str">
        <f t="shared" si="64"/>
        <v>Fejl</v>
      </c>
      <c r="L174" s="38" t="str">
        <f t="shared" si="64"/>
        <v>Fejl</v>
      </c>
      <c r="M174" s="38" t="str">
        <f t="shared" si="64"/>
        <v>Fejl</v>
      </c>
      <c r="N174" s="38" t="str">
        <f t="shared" si="64"/>
        <v>Fejl</v>
      </c>
      <c r="O174" s="38" t="str">
        <f t="shared" si="64"/>
        <v>Fejl</v>
      </c>
      <c r="P174" s="38" t="str">
        <f t="shared" si="64"/>
        <v>Fejl</v>
      </c>
      <c r="R174" s="20"/>
    </row>
    <row r="175" spans="3:18" x14ac:dyDescent="0.3">
      <c r="C175" s="20" t="str">
        <f t="shared" si="63"/>
        <v>Underkriterie 12</v>
      </c>
      <c r="G175" s="38" t="str">
        <f t="shared" si="64"/>
        <v>Fejl</v>
      </c>
      <c r="H175" s="38" t="str">
        <f t="shared" si="64"/>
        <v>Fejl</v>
      </c>
      <c r="I175" s="38" t="str">
        <f t="shared" si="64"/>
        <v>Fejl</v>
      </c>
      <c r="J175" s="38" t="str">
        <f t="shared" si="64"/>
        <v>Fejl</v>
      </c>
      <c r="K175" s="38" t="str">
        <f t="shared" si="64"/>
        <v>Fejl</v>
      </c>
      <c r="L175" s="38" t="str">
        <f t="shared" si="64"/>
        <v>Fejl</v>
      </c>
      <c r="M175" s="38" t="str">
        <f t="shared" si="64"/>
        <v>Fejl</v>
      </c>
      <c r="N175" s="38" t="str">
        <f t="shared" si="64"/>
        <v>Fejl</v>
      </c>
      <c r="O175" s="38" t="str">
        <f t="shared" si="64"/>
        <v>Fejl</v>
      </c>
      <c r="P175" s="38" t="str">
        <f t="shared" si="64"/>
        <v>Fejl</v>
      </c>
      <c r="R175" s="20"/>
    </row>
    <row r="176" spans="3:18" x14ac:dyDescent="0.3">
      <c r="C176" s="20" t="s">
        <v>7</v>
      </c>
      <c r="G176" s="38">
        <f>IF(G163="Fejl","Fejl",G163*$E$5)</f>
        <v>4.4000000000000004</v>
      </c>
      <c r="H176" s="38">
        <f t="shared" ref="H176:P176" si="65">IF(H163="Fejl","Fejl",H163*$E$5)</f>
        <v>4.2926829268292686</v>
      </c>
      <c r="I176" s="38">
        <f t="shared" si="65"/>
        <v>3.9111111111111114</v>
      </c>
      <c r="J176" s="38">
        <f t="shared" si="65"/>
        <v>3.384615384615385</v>
      </c>
      <c r="K176" s="38">
        <f t="shared" si="65"/>
        <v>3.2592592592592595</v>
      </c>
      <c r="L176" s="38" t="str">
        <f t="shared" si="65"/>
        <v>Fejl</v>
      </c>
      <c r="M176" s="38" t="str">
        <f t="shared" si="65"/>
        <v>Fejl</v>
      </c>
      <c r="N176" s="38" t="str">
        <f t="shared" si="65"/>
        <v>Fejl</v>
      </c>
      <c r="O176" s="38" t="str">
        <f t="shared" si="65"/>
        <v>Fejl</v>
      </c>
      <c r="P176" s="38" t="str">
        <f t="shared" si="65"/>
        <v>Fejl</v>
      </c>
      <c r="R176" s="20"/>
    </row>
    <row r="177" spans="3:19" x14ac:dyDescent="0.3">
      <c r="C177" s="20" t="str">
        <f>C6</f>
        <v>Underkriterie 1</v>
      </c>
      <c r="G177" s="38">
        <f>IF(G164="Fejl","Fejl",G164*$E6)</f>
        <v>0.45</v>
      </c>
      <c r="H177" s="38">
        <f t="shared" ref="H177:P177" si="66">IF(H164="Fejl","Fejl",H164*$E6)</f>
        <v>1.35</v>
      </c>
      <c r="I177" s="38">
        <f t="shared" si="66"/>
        <v>1.8</v>
      </c>
      <c r="J177" s="38">
        <f t="shared" si="66"/>
        <v>3.15</v>
      </c>
      <c r="K177" s="38">
        <f t="shared" si="66"/>
        <v>3.6</v>
      </c>
      <c r="L177" s="38" t="str">
        <f t="shared" si="66"/>
        <v>Fejl</v>
      </c>
      <c r="M177" s="38" t="str">
        <f t="shared" si="66"/>
        <v>Fejl</v>
      </c>
      <c r="N177" s="38" t="str">
        <f t="shared" si="66"/>
        <v>Fejl</v>
      </c>
      <c r="O177" s="38" t="str">
        <f t="shared" si="66"/>
        <v>Fejl</v>
      </c>
      <c r="P177" s="38" t="str">
        <f t="shared" si="66"/>
        <v>Fejl</v>
      </c>
      <c r="R177" s="20"/>
    </row>
    <row r="178" spans="3:19" x14ac:dyDescent="0.3">
      <c r="C178" s="20" t="str">
        <f t="shared" ref="C178:C188" si="67">C7</f>
        <v>Underkriterie 2</v>
      </c>
      <c r="G178" s="38" t="str">
        <f t="shared" ref="G178:P188" si="68">IF(G165="Fejl","Fejl",G165*$E7)</f>
        <v>Fejl</v>
      </c>
      <c r="H178" s="38" t="str">
        <f t="shared" si="68"/>
        <v>Fejl</v>
      </c>
      <c r="I178" s="38" t="str">
        <f t="shared" si="68"/>
        <v>Fejl</v>
      </c>
      <c r="J178" s="38" t="str">
        <f t="shared" si="68"/>
        <v>Fejl</v>
      </c>
      <c r="K178" s="38" t="str">
        <f t="shared" si="68"/>
        <v>Fejl</v>
      </c>
      <c r="L178" s="38" t="str">
        <f t="shared" si="68"/>
        <v>Fejl</v>
      </c>
      <c r="M178" s="38" t="str">
        <f t="shared" si="68"/>
        <v>Fejl</v>
      </c>
      <c r="N178" s="38" t="str">
        <f t="shared" si="68"/>
        <v>Fejl</v>
      </c>
      <c r="O178" s="38" t="str">
        <f t="shared" si="68"/>
        <v>Fejl</v>
      </c>
      <c r="P178" s="38" t="str">
        <f t="shared" si="68"/>
        <v>Fejl</v>
      </c>
      <c r="R178" s="20"/>
    </row>
    <row r="179" spans="3:19" x14ac:dyDescent="0.3">
      <c r="C179" s="20" t="str">
        <f t="shared" si="67"/>
        <v>Underkriterie 3</v>
      </c>
      <c r="G179" s="38" t="str">
        <f t="shared" si="68"/>
        <v>Fejl</v>
      </c>
      <c r="H179" s="38" t="str">
        <f t="shared" si="68"/>
        <v>Fejl</v>
      </c>
      <c r="I179" s="38" t="str">
        <f t="shared" si="68"/>
        <v>Fejl</v>
      </c>
      <c r="J179" s="38" t="str">
        <f t="shared" si="68"/>
        <v>Fejl</v>
      </c>
      <c r="K179" s="38" t="str">
        <f t="shared" si="68"/>
        <v>Fejl</v>
      </c>
      <c r="L179" s="38" t="str">
        <f t="shared" si="68"/>
        <v>Fejl</v>
      </c>
      <c r="M179" s="38" t="str">
        <f t="shared" si="68"/>
        <v>Fejl</v>
      </c>
      <c r="N179" s="38" t="str">
        <f t="shared" si="68"/>
        <v>Fejl</v>
      </c>
      <c r="O179" s="38" t="str">
        <f t="shared" si="68"/>
        <v>Fejl</v>
      </c>
      <c r="P179" s="38" t="str">
        <f t="shared" si="68"/>
        <v>Fejl</v>
      </c>
      <c r="R179" s="20"/>
    </row>
    <row r="180" spans="3:19" x14ac:dyDescent="0.3">
      <c r="C180" s="20" t="str">
        <f t="shared" si="67"/>
        <v>Underkriterie 4</v>
      </c>
      <c r="G180" s="38" t="str">
        <f t="shared" si="68"/>
        <v>Fejl</v>
      </c>
      <c r="H180" s="38" t="str">
        <f t="shared" si="68"/>
        <v>Fejl</v>
      </c>
      <c r="I180" s="38" t="str">
        <f t="shared" si="68"/>
        <v>Fejl</v>
      </c>
      <c r="J180" s="38" t="str">
        <f t="shared" si="68"/>
        <v>Fejl</v>
      </c>
      <c r="K180" s="38" t="str">
        <f t="shared" si="68"/>
        <v>Fejl</v>
      </c>
      <c r="L180" s="38" t="str">
        <f t="shared" si="68"/>
        <v>Fejl</v>
      </c>
      <c r="M180" s="38" t="str">
        <f t="shared" si="68"/>
        <v>Fejl</v>
      </c>
      <c r="N180" s="38" t="str">
        <f t="shared" si="68"/>
        <v>Fejl</v>
      </c>
      <c r="O180" s="38" t="str">
        <f t="shared" si="68"/>
        <v>Fejl</v>
      </c>
      <c r="P180" s="38" t="str">
        <f t="shared" si="68"/>
        <v>Fejl</v>
      </c>
      <c r="R180" s="20"/>
    </row>
    <row r="181" spans="3:19" x14ac:dyDescent="0.3">
      <c r="C181" s="20" t="str">
        <f t="shared" si="67"/>
        <v>Underkriterie 5</v>
      </c>
      <c r="G181" s="38" t="str">
        <f t="shared" si="68"/>
        <v>Fejl</v>
      </c>
      <c r="H181" s="38" t="str">
        <f t="shared" si="68"/>
        <v>Fejl</v>
      </c>
      <c r="I181" s="38" t="str">
        <f t="shared" si="68"/>
        <v>Fejl</v>
      </c>
      <c r="J181" s="38" t="str">
        <f t="shared" si="68"/>
        <v>Fejl</v>
      </c>
      <c r="K181" s="38" t="str">
        <f t="shared" si="68"/>
        <v>Fejl</v>
      </c>
      <c r="L181" s="38" t="str">
        <f t="shared" si="68"/>
        <v>Fejl</v>
      </c>
      <c r="M181" s="38" t="str">
        <f t="shared" si="68"/>
        <v>Fejl</v>
      </c>
      <c r="N181" s="38" t="str">
        <f t="shared" si="68"/>
        <v>Fejl</v>
      </c>
      <c r="O181" s="38" t="str">
        <f t="shared" si="68"/>
        <v>Fejl</v>
      </c>
      <c r="P181" s="38" t="str">
        <f t="shared" si="68"/>
        <v>Fejl</v>
      </c>
      <c r="R181" s="20"/>
    </row>
    <row r="182" spans="3:19" x14ac:dyDescent="0.3">
      <c r="C182" s="20" t="str">
        <f t="shared" si="67"/>
        <v>Underkriterie 6</v>
      </c>
      <c r="G182" s="38" t="str">
        <f t="shared" si="68"/>
        <v>Fejl</v>
      </c>
      <c r="H182" s="38" t="str">
        <f t="shared" si="68"/>
        <v>Fejl</v>
      </c>
      <c r="I182" s="38" t="str">
        <f t="shared" si="68"/>
        <v>Fejl</v>
      </c>
      <c r="J182" s="38" t="str">
        <f t="shared" si="68"/>
        <v>Fejl</v>
      </c>
      <c r="K182" s="38" t="str">
        <f t="shared" si="68"/>
        <v>Fejl</v>
      </c>
      <c r="L182" s="38" t="str">
        <f t="shared" si="68"/>
        <v>Fejl</v>
      </c>
      <c r="M182" s="38" t="str">
        <f t="shared" si="68"/>
        <v>Fejl</v>
      </c>
      <c r="N182" s="38" t="str">
        <f t="shared" si="68"/>
        <v>Fejl</v>
      </c>
      <c r="O182" s="38" t="str">
        <f t="shared" si="68"/>
        <v>Fejl</v>
      </c>
      <c r="P182" s="38" t="str">
        <f t="shared" si="68"/>
        <v>Fejl</v>
      </c>
      <c r="R182" s="20"/>
    </row>
    <row r="183" spans="3:19" x14ac:dyDescent="0.3">
      <c r="C183" s="20" t="str">
        <f t="shared" si="67"/>
        <v>Underkriterie 7</v>
      </c>
      <c r="G183" s="38" t="str">
        <f t="shared" si="68"/>
        <v>Fejl</v>
      </c>
      <c r="H183" s="38" t="str">
        <f t="shared" si="68"/>
        <v>Fejl</v>
      </c>
      <c r="I183" s="38" t="str">
        <f t="shared" si="68"/>
        <v>Fejl</v>
      </c>
      <c r="J183" s="38" t="str">
        <f t="shared" si="68"/>
        <v>Fejl</v>
      </c>
      <c r="K183" s="38" t="str">
        <f t="shared" si="68"/>
        <v>Fejl</v>
      </c>
      <c r="L183" s="38" t="str">
        <f t="shared" si="68"/>
        <v>Fejl</v>
      </c>
      <c r="M183" s="38" t="str">
        <f t="shared" si="68"/>
        <v>Fejl</v>
      </c>
      <c r="N183" s="38" t="str">
        <f t="shared" si="68"/>
        <v>Fejl</v>
      </c>
      <c r="O183" s="38" t="str">
        <f t="shared" si="68"/>
        <v>Fejl</v>
      </c>
      <c r="P183" s="38" t="str">
        <f t="shared" si="68"/>
        <v>Fejl</v>
      </c>
      <c r="R183" s="20"/>
    </row>
    <row r="184" spans="3:19" x14ac:dyDescent="0.3">
      <c r="C184" s="20" t="str">
        <f t="shared" si="67"/>
        <v>Underkriterie 8</v>
      </c>
      <c r="G184" s="38" t="str">
        <f t="shared" si="68"/>
        <v>Fejl</v>
      </c>
      <c r="H184" s="38" t="str">
        <f t="shared" si="68"/>
        <v>Fejl</v>
      </c>
      <c r="I184" s="38" t="str">
        <f t="shared" si="68"/>
        <v>Fejl</v>
      </c>
      <c r="J184" s="38" t="str">
        <f t="shared" si="68"/>
        <v>Fejl</v>
      </c>
      <c r="K184" s="38" t="str">
        <f t="shared" si="68"/>
        <v>Fejl</v>
      </c>
      <c r="L184" s="38" t="str">
        <f t="shared" si="68"/>
        <v>Fejl</v>
      </c>
      <c r="M184" s="38" t="str">
        <f t="shared" si="68"/>
        <v>Fejl</v>
      </c>
      <c r="N184" s="38" t="str">
        <f t="shared" si="68"/>
        <v>Fejl</v>
      </c>
      <c r="O184" s="38" t="str">
        <f t="shared" si="68"/>
        <v>Fejl</v>
      </c>
      <c r="P184" s="38" t="str">
        <f t="shared" si="68"/>
        <v>Fejl</v>
      </c>
      <c r="R184" s="20"/>
    </row>
    <row r="185" spans="3:19" x14ac:dyDescent="0.3">
      <c r="C185" s="20" t="str">
        <f t="shared" si="67"/>
        <v>Underkriterie 9</v>
      </c>
      <c r="G185" s="38" t="str">
        <f t="shared" si="68"/>
        <v>Fejl</v>
      </c>
      <c r="H185" s="38" t="str">
        <f t="shared" si="68"/>
        <v>Fejl</v>
      </c>
      <c r="I185" s="38" t="str">
        <f t="shared" si="68"/>
        <v>Fejl</v>
      </c>
      <c r="J185" s="38" t="str">
        <f t="shared" si="68"/>
        <v>Fejl</v>
      </c>
      <c r="K185" s="38" t="str">
        <f t="shared" si="68"/>
        <v>Fejl</v>
      </c>
      <c r="L185" s="38" t="str">
        <f t="shared" si="68"/>
        <v>Fejl</v>
      </c>
      <c r="M185" s="38" t="str">
        <f t="shared" si="68"/>
        <v>Fejl</v>
      </c>
      <c r="N185" s="38" t="str">
        <f t="shared" si="68"/>
        <v>Fejl</v>
      </c>
      <c r="O185" s="38" t="str">
        <f t="shared" si="68"/>
        <v>Fejl</v>
      </c>
      <c r="P185" s="38" t="str">
        <f t="shared" si="68"/>
        <v>Fejl</v>
      </c>
      <c r="R185" s="20"/>
    </row>
    <row r="186" spans="3:19" x14ac:dyDescent="0.3">
      <c r="C186" s="20" t="str">
        <f t="shared" si="67"/>
        <v>Underkriterie 10</v>
      </c>
      <c r="G186" s="38" t="str">
        <f t="shared" si="68"/>
        <v>Fejl</v>
      </c>
      <c r="H186" s="38" t="str">
        <f t="shared" si="68"/>
        <v>Fejl</v>
      </c>
      <c r="I186" s="38" t="str">
        <f t="shared" si="68"/>
        <v>Fejl</v>
      </c>
      <c r="J186" s="38" t="str">
        <f t="shared" si="68"/>
        <v>Fejl</v>
      </c>
      <c r="K186" s="38" t="str">
        <f t="shared" si="68"/>
        <v>Fejl</v>
      </c>
      <c r="L186" s="38" t="str">
        <f t="shared" si="68"/>
        <v>Fejl</v>
      </c>
      <c r="M186" s="38" t="str">
        <f t="shared" si="68"/>
        <v>Fejl</v>
      </c>
      <c r="N186" s="38" t="str">
        <f t="shared" si="68"/>
        <v>Fejl</v>
      </c>
      <c r="O186" s="38" t="str">
        <f t="shared" si="68"/>
        <v>Fejl</v>
      </c>
      <c r="P186" s="38" t="str">
        <f t="shared" si="68"/>
        <v>Fejl</v>
      </c>
      <c r="R186" s="20"/>
    </row>
    <row r="187" spans="3:19" x14ac:dyDescent="0.3">
      <c r="C187" s="20" t="str">
        <f t="shared" si="67"/>
        <v>Underkriterie 11</v>
      </c>
      <c r="G187" s="38" t="str">
        <f t="shared" si="68"/>
        <v>Fejl</v>
      </c>
      <c r="H187" s="38" t="str">
        <f t="shared" si="68"/>
        <v>Fejl</v>
      </c>
      <c r="I187" s="38" t="str">
        <f t="shared" si="68"/>
        <v>Fejl</v>
      </c>
      <c r="J187" s="38" t="str">
        <f t="shared" si="68"/>
        <v>Fejl</v>
      </c>
      <c r="K187" s="38" t="str">
        <f t="shared" si="68"/>
        <v>Fejl</v>
      </c>
      <c r="L187" s="38" t="str">
        <f t="shared" si="68"/>
        <v>Fejl</v>
      </c>
      <c r="M187" s="38" t="str">
        <f t="shared" si="68"/>
        <v>Fejl</v>
      </c>
      <c r="N187" s="38" t="str">
        <f t="shared" si="68"/>
        <v>Fejl</v>
      </c>
      <c r="O187" s="38" t="str">
        <f t="shared" si="68"/>
        <v>Fejl</v>
      </c>
      <c r="P187" s="38" t="str">
        <f t="shared" si="68"/>
        <v>Fejl</v>
      </c>
      <c r="R187" s="20"/>
    </row>
    <row r="188" spans="3:19" x14ac:dyDescent="0.3">
      <c r="C188" s="20" t="str">
        <f t="shared" si="67"/>
        <v>Underkriterie 12</v>
      </c>
      <c r="G188" s="38" t="str">
        <f t="shared" si="68"/>
        <v>Fejl</v>
      </c>
      <c r="H188" s="38" t="str">
        <f t="shared" si="68"/>
        <v>Fejl</v>
      </c>
      <c r="I188" s="38" t="str">
        <f t="shared" si="68"/>
        <v>Fejl</v>
      </c>
      <c r="J188" s="38" t="str">
        <f t="shared" si="68"/>
        <v>Fejl</v>
      </c>
      <c r="K188" s="38" t="str">
        <f t="shared" si="68"/>
        <v>Fejl</v>
      </c>
      <c r="L188" s="38" t="str">
        <f t="shared" si="68"/>
        <v>Fejl</v>
      </c>
      <c r="M188" s="38" t="str">
        <f t="shared" si="68"/>
        <v>Fejl</v>
      </c>
      <c r="N188" s="38" t="str">
        <f t="shared" si="68"/>
        <v>Fejl</v>
      </c>
      <c r="O188" s="38" t="str">
        <f t="shared" si="68"/>
        <v>Fejl</v>
      </c>
      <c r="P188" s="38" t="str">
        <f t="shared" si="68"/>
        <v>Fejl</v>
      </c>
      <c r="R188" s="20"/>
    </row>
    <row r="189" spans="3:19" x14ac:dyDescent="0.3">
      <c r="C189" s="20" t="s">
        <v>36</v>
      </c>
      <c r="G189" s="38">
        <f>SUM(G176:G188)</f>
        <v>4.8500000000000005</v>
      </c>
      <c r="H189" s="38">
        <f t="shared" ref="H189:P189" si="69">SUM(H176:H188)</f>
        <v>5.6426829268292682</v>
      </c>
      <c r="I189" s="38">
        <f t="shared" si="69"/>
        <v>5.7111111111111112</v>
      </c>
      <c r="J189" s="38">
        <f t="shared" si="69"/>
        <v>6.5346153846153854</v>
      </c>
      <c r="K189" s="38">
        <f t="shared" si="69"/>
        <v>6.8592592592592592</v>
      </c>
      <c r="L189" s="38">
        <f t="shared" si="69"/>
        <v>0</v>
      </c>
      <c r="M189" s="38">
        <f>SUM(M176:M188)</f>
        <v>0</v>
      </c>
      <c r="N189" s="38">
        <f t="shared" si="69"/>
        <v>0</v>
      </c>
      <c r="O189" s="38">
        <f t="shared" si="69"/>
        <v>0</v>
      </c>
      <c r="P189" s="38">
        <f t="shared" si="69"/>
        <v>0</v>
      </c>
      <c r="R189" s="20"/>
    </row>
    <row r="190" spans="3:19" x14ac:dyDescent="0.3">
      <c r="R190" s="20"/>
    </row>
    <row r="191" spans="3:19" x14ac:dyDescent="0.3">
      <c r="C191" s="21" t="s">
        <v>16</v>
      </c>
      <c r="D191" s="21" t="s">
        <v>37</v>
      </c>
      <c r="G191" s="28" t="s">
        <v>0</v>
      </c>
      <c r="H191" s="28" t="s">
        <v>1</v>
      </c>
      <c r="I191" s="28" t="s">
        <v>2</v>
      </c>
      <c r="J191" s="28" t="s">
        <v>4</v>
      </c>
      <c r="K191" s="28" t="s">
        <v>5</v>
      </c>
      <c r="L191" s="28" t="s">
        <v>43</v>
      </c>
      <c r="M191" s="28" t="s">
        <v>44</v>
      </c>
      <c r="N191" s="28" t="s">
        <v>45</v>
      </c>
      <c r="O191" s="28" t="s">
        <v>46</v>
      </c>
      <c r="P191" s="28" t="s">
        <v>47</v>
      </c>
      <c r="R191" s="26"/>
    </row>
    <row r="192" spans="3:19" x14ac:dyDescent="0.3">
      <c r="C192" s="20" t="s">
        <v>10</v>
      </c>
      <c r="G192" s="39">
        <f>IF(OR(G5="",$T$6=0),"Fejl",(G5-$T$6)/$T$6)</f>
        <v>0</v>
      </c>
      <c r="H192" s="39">
        <f t="shared" ref="H192:P192" si="70">IF(OR(H5="",$T$6=0),"Fejl",(H5-$T$6)/$T$6)</f>
        <v>2.5000000000000001E-2</v>
      </c>
      <c r="I192" s="39">
        <f t="shared" si="70"/>
        <v>0.125</v>
      </c>
      <c r="J192" s="39">
        <f t="shared" si="70"/>
        <v>0.3</v>
      </c>
      <c r="K192" s="39">
        <f t="shared" si="70"/>
        <v>0.35</v>
      </c>
      <c r="L192" s="39" t="str">
        <f t="shared" si="70"/>
        <v>Fejl</v>
      </c>
      <c r="M192" s="39" t="str">
        <f t="shared" si="70"/>
        <v>Fejl</v>
      </c>
      <c r="N192" s="39" t="str">
        <f t="shared" si="70"/>
        <v>Fejl</v>
      </c>
      <c r="O192" s="39" t="str">
        <f t="shared" si="70"/>
        <v>Fejl</v>
      </c>
      <c r="P192" s="39" t="str">
        <f t="shared" si="70"/>
        <v>Fejl</v>
      </c>
      <c r="R192" s="26"/>
      <c r="S192" s="31"/>
    </row>
    <row r="193" spans="3:18" x14ac:dyDescent="0.3">
      <c r="C193" s="20" t="str">
        <f>C6</f>
        <v>Underkriterie 1</v>
      </c>
      <c r="G193" s="39">
        <f>IF(OR(G6="",$U17=0),"Fejl",($U17-G6)/$U17)</f>
        <v>0.875</v>
      </c>
      <c r="H193" s="39">
        <f t="shared" ref="H193:P204" si="71">IF(OR(H6="",$U17=0),"Fejl",($U17-H6)/$U17)</f>
        <v>0.625</v>
      </c>
      <c r="I193" s="39">
        <f t="shared" si="71"/>
        <v>0.5</v>
      </c>
      <c r="J193" s="39">
        <f t="shared" si="71"/>
        <v>0.125</v>
      </c>
      <c r="K193" s="39">
        <f t="shared" si="71"/>
        <v>0</v>
      </c>
      <c r="L193" s="39" t="str">
        <f t="shared" si="71"/>
        <v>Fejl</v>
      </c>
      <c r="M193" s="39" t="str">
        <f t="shared" si="71"/>
        <v>Fejl</v>
      </c>
      <c r="N193" s="39" t="str">
        <f t="shared" si="71"/>
        <v>Fejl</v>
      </c>
      <c r="O193" s="39" t="str">
        <f t="shared" si="71"/>
        <v>Fejl</v>
      </c>
      <c r="P193" s="39" t="str">
        <f t="shared" si="71"/>
        <v>Fejl</v>
      </c>
      <c r="R193" s="20"/>
    </row>
    <row r="194" spans="3:18" x14ac:dyDescent="0.3">
      <c r="C194" s="20" t="str">
        <f t="shared" ref="C194:C204" si="72">C7</f>
        <v>Underkriterie 2</v>
      </c>
      <c r="G194" s="39" t="str">
        <f t="shared" ref="G194:G204" si="73">IF(OR(G7="",$U18=0),"Fejl",($U18-G7)/$U18)</f>
        <v>Fejl</v>
      </c>
      <c r="H194" s="39" t="str">
        <f t="shared" si="71"/>
        <v>Fejl</v>
      </c>
      <c r="I194" s="39" t="str">
        <f t="shared" si="71"/>
        <v>Fejl</v>
      </c>
      <c r="J194" s="39" t="str">
        <f t="shared" si="71"/>
        <v>Fejl</v>
      </c>
      <c r="K194" s="39" t="str">
        <f t="shared" si="71"/>
        <v>Fejl</v>
      </c>
      <c r="L194" s="39" t="str">
        <f t="shared" si="71"/>
        <v>Fejl</v>
      </c>
      <c r="M194" s="39" t="str">
        <f t="shared" si="71"/>
        <v>Fejl</v>
      </c>
      <c r="N194" s="39" t="str">
        <f t="shared" si="71"/>
        <v>Fejl</v>
      </c>
      <c r="O194" s="39" t="str">
        <f t="shared" si="71"/>
        <v>Fejl</v>
      </c>
      <c r="P194" s="39" t="str">
        <f t="shared" si="71"/>
        <v>Fejl</v>
      </c>
      <c r="R194" s="20"/>
    </row>
    <row r="195" spans="3:18" x14ac:dyDescent="0.3">
      <c r="C195" s="20" t="str">
        <f t="shared" si="72"/>
        <v>Underkriterie 3</v>
      </c>
      <c r="G195" s="39" t="str">
        <f t="shared" si="73"/>
        <v>Fejl</v>
      </c>
      <c r="H195" s="39" t="str">
        <f t="shared" si="71"/>
        <v>Fejl</v>
      </c>
      <c r="I195" s="39" t="str">
        <f t="shared" si="71"/>
        <v>Fejl</v>
      </c>
      <c r="J195" s="39" t="str">
        <f t="shared" si="71"/>
        <v>Fejl</v>
      </c>
      <c r="K195" s="39" t="str">
        <f t="shared" si="71"/>
        <v>Fejl</v>
      </c>
      <c r="L195" s="39" t="str">
        <f t="shared" si="71"/>
        <v>Fejl</v>
      </c>
      <c r="M195" s="39" t="str">
        <f t="shared" si="71"/>
        <v>Fejl</v>
      </c>
      <c r="N195" s="39" t="str">
        <f t="shared" si="71"/>
        <v>Fejl</v>
      </c>
      <c r="O195" s="39" t="str">
        <f t="shared" si="71"/>
        <v>Fejl</v>
      </c>
      <c r="P195" s="39" t="str">
        <f t="shared" si="71"/>
        <v>Fejl</v>
      </c>
      <c r="R195" s="20"/>
    </row>
    <row r="196" spans="3:18" x14ac:dyDescent="0.3">
      <c r="C196" s="20" t="str">
        <f t="shared" si="72"/>
        <v>Underkriterie 4</v>
      </c>
      <c r="G196" s="39" t="str">
        <f t="shared" si="73"/>
        <v>Fejl</v>
      </c>
      <c r="H196" s="39" t="str">
        <f t="shared" si="71"/>
        <v>Fejl</v>
      </c>
      <c r="I196" s="39" t="str">
        <f t="shared" si="71"/>
        <v>Fejl</v>
      </c>
      <c r="J196" s="39" t="str">
        <f t="shared" si="71"/>
        <v>Fejl</v>
      </c>
      <c r="K196" s="39" t="str">
        <f t="shared" si="71"/>
        <v>Fejl</v>
      </c>
      <c r="L196" s="39" t="str">
        <f t="shared" si="71"/>
        <v>Fejl</v>
      </c>
      <c r="M196" s="39" t="str">
        <f t="shared" si="71"/>
        <v>Fejl</v>
      </c>
      <c r="N196" s="39" t="str">
        <f t="shared" si="71"/>
        <v>Fejl</v>
      </c>
      <c r="O196" s="39" t="str">
        <f t="shared" si="71"/>
        <v>Fejl</v>
      </c>
      <c r="P196" s="39" t="str">
        <f t="shared" si="71"/>
        <v>Fejl</v>
      </c>
      <c r="R196" s="20"/>
    </row>
    <row r="197" spans="3:18" x14ac:dyDescent="0.3">
      <c r="C197" s="20" t="str">
        <f t="shared" si="72"/>
        <v>Underkriterie 5</v>
      </c>
      <c r="G197" s="39" t="str">
        <f t="shared" si="73"/>
        <v>Fejl</v>
      </c>
      <c r="H197" s="39" t="str">
        <f t="shared" si="71"/>
        <v>Fejl</v>
      </c>
      <c r="I197" s="39" t="str">
        <f>IF(OR(I10="",$U21=0),"Fejl",($U21-I10)/$U21)</f>
        <v>Fejl</v>
      </c>
      <c r="J197" s="39" t="str">
        <f t="shared" si="71"/>
        <v>Fejl</v>
      </c>
      <c r="K197" s="39" t="str">
        <f t="shared" si="71"/>
        <v>Fejl</v>
      </c>
      <c r="L197" s="39" t="str">
        <f t="shared" si="71"/>
        <v>Fejl</v>
      </c>
      <c r="M197" s="39" t="str">
        <f t="shared" si="71"/>
        <v>Fejl</v>
      </c>
      <c r="N197" s="39" t="str">
        <f t="shared" si="71"/>
        <v>Fejl</v>
      </c>
      <c r="O197" s="39" t="str">
        <f t="shared" si="71"/>
        <v>Fejl</v>
      </c>
      <c r="P197" s="39" t="str">
        <f t="shared" si="71"/>
        <v>Fejl</v>
      </c>
      <c r="R197" s="20"/>
    </row>
    <row r="198" spans="3:18" x14ac:dyDescent="0.3">
      <c r="C198" s="20" t="str">
        <f t="shared" si="72"/>
        <v>Underkriterie 6</v>
      </c>
      <c r="G198" s="39" t="str">
        <f t="shared" si="73"/>
        <v>Fejl</v>
      </c>
      <c r="H198" s="39" t="str">
        <f t="shared" si="71"/>
        <v>Fejl</v>
      </c>
      <c r="I198" s="39" t="str">
        <f t="shared" si="71"/>
        <v>Fejl</v>
      </c>
      <c r="J198" s="39" t="str">
        <f t="shared" si="71"/>
        <v>Fejl</v>
      </c>
      <c r="K198" s="39" t="str">
        <f t="shared" si="71"/>
        <v>Fejl</v>
      </c>
      <c r="L198" s="39" t="str">
        <f t="shared" si="71"/>
        <v>Fejl</v>
      </c>
      <c r="M198" s="39" t="str">
        <f t="shared" si="71"/>
        <v>Fejl</v>
      </c>
      <c r="N198" s="39" t="str">
        <f t="shared" si="71"/>
        <v>Fejl</v>
      </c>
      <c r="O198" s="39" t="str">
        <f t="shared" si="71"/>
        <v>Fejl</v>
      </c>
      <c r="P198" s="39" t="str">
        <f t="shared" si="71"/>
        <v>Fejl</v>
      </c>
      <c r="R198" s="20"/>
    </row>
    <row r="199" spans="3:18" x14ac:dyDescent="0.3">
      <c r="C199" s="20" t="str">
        <f t="shared" si="72"/>
        <v>Underkriterie 7</v>
      </c>
      <c r="G199" s="39" t="str">
        <f t="shared" si="73"/>
        <v>Fejl</v>
      </c>
      <c r="H199" s="39" t="str">
        <f t="shared" si="71"/>
        <v>Fejl</v>
      </c>
      <c r="I199" s="39" t="str">
        <f t="shared" si="71"/>
        <v>Fejl</v>
      </c>
      <c r="J199" s="39" t="str">
        <f t="shared" si="71"/>
        <v>Fejl</v>
      </c>
      <c r="K199" s="39" t="str">
        <f t="shared" si="71"/>
        <v>Fejl</v>
      </c>
      <c r="L199" s="39" t="str">
        <f t="shared" si="71"/>
        <v>Fejl</v>
      </c>
      <c r="M199" s="39" t="str">
        <f t="shared" si="71"/>
        <v>Fejl</v>
      </c>
      <c r="N199" s="39" t="str">
        <f t="shared" si="71"/>
        <v>Fejl</v>
      </c>
      <c r="O199" s="39" t="str">
        <f t="shared" si="71"/>
        <v>Fejl</v>
      </c>
      <c r="P199" s="39" t="str">
        <f t="shared" si="71"/>
        <v>Fejl</v>
      </c>
      <c r="R199" s="20"/>
    </row>
    <row r="200" spans="3:18" x14ac:dyDescent="0.3">
      <c r="C200" s="20" t="str">
        <f t="shared" si="72"/>
        <v>Underkriterie 8</v>
      </c>
      <c r="G200" s="39" t="str">
        <f t="shared" si="73"/>
        <v>Fejl</v>
      </c>
      <c r="H200" s="39" t="str">
        <f t="shared" si="71"/>
        <v>Fejl</v>
      </c>
      <c r="I200" s="39" t="str">
        <f t="shared" si="71"/>
        <v>Fejl</v>
      </c>
      <c r="J200" s="39" t="str">
        <f t="shared" si="71"/>
        <v>Fejl</v>
      </c>
      <c r="K200" s="39" t="str">
        <f t="shared" si="71"/>
        <v>Fejl</v>
      </c>
      <c r="L200" s="39" t="str">
        <f t="shared" si="71"/>
        <v>Fejl</v>
      </c>
      <c r="M200" s="39" t="str">
        <f t="shared" si="71"/>
        <v>Fejl</v>
      </c>
      <c r="N200" s="39" t="str">
        <f t="shared" si="71"/>
        <v>Fejl</v>
      </c>
      <c r="O200" s="39" t="str">
        <f t="shared" si="71"/>
        <v>Fejl</v>
      </c>
      <c r="P200" s="39" t="str">
        <f t="shared" si="71"/>
        <v>Fejl</v>
      </c>
      <c r="R200" s="20"/>
    </row>
    <row r="201" spans="3:18" x14ac:dyDescent="0.3">
      <c r="C201" s="20" t="str">
        <f t="shared" si="72"/>
        <v>Underkriterie 9</v>
      </c>
      <c r="G201" s="39" t="str">
        <f t="shared" si="73"/>
        <v>Fejl</v>
      </c>
      <c r="H201" s="39" t="str">
        <f t="shared" si="71"/>
        <v>Fejl</v>
      </c>
      <c r="I201" s="39" t="str">
        <f t="shared" si="71"/>
        <v>Fejl</v>
      </c>
      <c r="J201" s="39" t="str">
        <f t="shared" si="71"/>
        <v>Fejl</v>
      </c>
      <c r="K201" s="39" t="str">
        <f t="shared" si="71"/>
        <v>Fejl</v>
      </c>
      <c r="L201" s="39" t="str">
        <f t="shared" si="71"/>
        <v>Fejl</v>
      </c>
      <c r="M201" s="39" t="str">
        <f t="shared" si="71"/>
        <v>Fejl</v>
      </c>
      <c r="N201" s="39" t="str">
        <f t="shared" si="71"/>
        <v>Fejl</v>
      </c>
      <c r="O201" s="39" t="str">
        <f t="shared" si="71"/>
        <v>Fejl</v>
      </c>
      <c r="P201" s="39" t="str">
        <f t="shared" si="71"/>
        <v>Fejl</v>
      </c>
      <c r="R201" s="20"/>
    </row>
    <row r="202" spans="3:18" x14ac:dyDescent="0.3">
      <c r="C202" s="20" t="str">
        <f t="shared" si="72"/>
        <v>Underkriterie 10</v>
      </c>
      <c r="G202" s="39" t="str">
        <f t="shared" si="73"/>
        <v>Fejl</v>
      </c>
      <c r="H202" s="39" t="str">
        <f t="shared" si="71"/>
        <v>Fejl</v>
      </c>
      <c r="I202" s="39" t="str">
        <f t="shared" si="71"/>
        <v>Fejl</v>
      </c>
      <c r="J202" s="39" t="str">
        <f t="shared" si="71"/>
        <v>Fejl</v>
      </c>
      <c r="K202" s="39" t="str">
        <f t="shared" si="71"/>
        <v>Fejl</v>
      </c>
      <c r="L202" s="39" t="str">
        <f t="shared" si="71"/>
        <v>Fejl</v>
      </c>
      <c r="M202" s="39" t="str">
        <f t="shared" si="71"/>
        <v>Fejl</v>
      </c>
      <c r="N202" s="39" t="str">
        <f t="shared" si="71"/>
        <v>Fejl</v>
      </c>
      <c r="O202" s="39" t="str">
        <f t="shared" si="71"/>
        <v>Fejl</v>
      </c>
      <c r="P202" s="39" t="str">
        <f t="shared" si="71"/>
        <v>Fejl</v>
      </c>
      <c r="R202" s="20"/>
    </row>
    <row r="203" spans="3:18" x14ac:dyDescent="0.3">
      <c r="C203" s="20" t="str">
        <f t="shared" si="72"/>
        <v>Underkriterie 11</v>
      </c>
      <c r="G203" s="39" t="str">
        <f t="shared" si="73"/>
        <v>Fejl</v>
      </c>
      <c r="H203" s="39" t="str">
        <f t="shared" si="71"/>
        <v>Fejl</v>
      </c>
      <c r="I203" s="39" t="str">
        <f t="shared" si="71"/>
        <v>Fejl</v>
      </c>
      <c r="J203" s="39" t="str">
        <f t="shared" si="71"/>
        <v>Fejl</v>
      </c>
      <c r="K203" s="39" t="str">
        <f t="shared" si="71"/>
        <v>Fejl</v>
      </c>
      <c r="L203" s="39" t="str">
        <f t="shared" si="71"/>
        <v>Fejl</v>
      </c>
      <c r="M203" s="39" t="str">
        <f t="shared" si="71"/>
        <v>Fejl</v>
      </c>
      <c r="N203" s="39" t="str">
        <f t="shared" si="71"/>
        <v>Fejl</v>
      </c>
      <c r="O203" s="39" t="str">
        <f t="shared" si="71"/>
        <v>Fejl</v>
      </c>
      <c r="P203" s="39" t="str">
        <f t="shared" si="71"/>
        <v>Fejl</v>
      </c>
      <c r="R203" s="20"/>
    </row>
    <row r="204" spans="3:18" x14ac:dyDescent="0.3">
      <c r="C204" s="20" t="str">
        <f t="shared" si="72"/>
        <v>Underkriterie 12</v>
      </c>
      <c r="G204" s="39" t="str">
        <f t="shared" si="73"/>
        <v>Fejl</v>
      </c>
      <c r="H204" s="39" t="str">
        <f t="shared" si="71"/>
        <v>Fejl</v>
      </c>
      <c r="I204" s="39" t="str">
        <f t="shared" si="71"/>
        <v>Fejl</v>
      </c>
      <c r="J204" s="39" t="str">
        <f t="shared" si="71"/>
        <v>Fejl</v>
      </c>
      <c r="K204" s="39" t="str">
        <f t="shared" si="71"/>
        <v>Fejl</v>
      </c>
      <c r="L204" s="39" t="str">
        <f t="shared" si="71"/>
        <v>Fejl</v>
      </c>
      <c r="M204" s="39" t="str">
        <f t="shared" si="71"/>
        <v>Fejl</v>
      </c>
      <c r="N204" s="39" t="str">
        <f t="shared" si="71"/>
        <v>Fejl</v>
      </c>
      <c r="O204" s="39" t="str">
        <f t="shared" si="71"/>
        <v>Fejl</v>
      </c>
      <c r="P204" s="39" t="str">
        <f t="shared" si="71"/>
        <v>Fejl</v>
      </c>
      <c r="R204" s="20"/>
    </row>
    <row r="205" spans="3:18" x14ac:dyDescent="0.3">
      <c r="C205" s="20" t="s">
        <v>7</v>
      </c>
      <c r="G205" s="39">
        <f>IF(G192="Fejl","Fejl",G192*$E5)</f>
        <v>0</v>
      </c>
      <c r="H205" s="39">
        <f t="shared" ref="H205:P205" si="74">IF(H192="Fejl","Fejl",H192*$E5)</f>
        <v>1.3750000000000002E-2</v>
      </c>
      <c r="I205" s="39">
        <f t="shared" si="74"/>
        <v>6.8750000000000006E-2</v>
      </c>
      <c r="J205" s="39">
        <f t="shared" si="74"/>
        <v>0.16500000000000001</v>
      </c>
      <c r="K205" s="39">
        <f t="shared" si="74"/>
        <v>0.1925</v>
      </c>
      <c r="L205" s="39" t="str">
        <f t="shared" si="74"/>
        <v>Fejl</v>
      </c>
      <c r="M205" s="39" t="str">
        <f t="shared" si="74"/>
        <v>Fejl</v>
      </c>
      <c r="N205" s="39" t="str">
        <f t="shared" si="74"/>
        <v>Fejl</v>
      </c>
      <c r="O205" s="39" t="str">
        <f t="shared" si="74"/>
        <v>Fejl</v>
      </c>
      <c r="P205" s="39" t="str">
        <f t="shared" si="74"/>
        <v>Fejl</v>
      </c>
      <c r="R205" s="20"/>
    </row>
    <row r="206" spans="3:18" x14ac:dyDescent="0.3">
      <c r="C206" s="20" t="str">
        <f>C6</f>
        <v>Underkriterie 1</v>
      </c>
      <c r="G206" s="39">
        <f t="shared" ref="G206:P217" si="75">IF(G193="Fejl","Fejl",G193*$E6)</f>
        <v>0.39374999999999999</v>
      </c>
      <c r="H206" s="39">
        <f t="shared" si="75"/>
        <v>0.28125</v>
      </c>
      <c r="I206" s="39">
        <f t="shared" si="75"/>
        <v>0.22500000000000001</v>
      </c>
      <c r="J206" s="39">
        <f t="shared" si="75"/>
        <v>5.6250000000000001E-2</v>
      </c>
      <c r="K206" s="39">
        <f t="shared" si="75"/>
        <v>0</v>
      </c>
      <c r="L206" s="39" t="str">
        <f t="shared" si="75"/>
        <v>Fejl</v>
      </c>
      <c r="M206" s="39" t="str">
        <f t="shared" si="75"/>
        <v>Fejl</v>
      </c>
      <c r="N206" s="39" t="str">
        <f t="shared" si="75"/>
        <v>Fejl</v>
      </c>
      <c r="O206" s="39" t="str">
        <f t="shared" si="75"/>
        <v>Fejl</v>
      </c>
      <c r="P206" s="39" t="str">
        <f t="shared" si="75"/>
        <v>Fejl</v>
      </c>
      <c r="R206" s="20"/>
    </row>
    <row r="207" spans="3:18" x14ac:dyDescent="0.3">
      <c r="C207" s="20" t="str">
        <f t="shared" ref="C207:C217" si="76">C7</f>
        <v>Underkriterie 2</v>
      </c>
      <c r="G207" s="39" t="str">
        <f t="shared" si="75"/>
        <v>Fejl</v>
      </c>
      <c r="H207" s="39" t="str">
        <f t="shared" si="75"/>
        <v>Fejl</v>
      </c>
      <c r="I207" s="39" t="str">
        <f t="shared" si="75"/>
        <v>Fejl</v>
      </c>
      <c r="J207" s="39" t="str">
        <f t="shared" si="75"/>
        <v>Fejl</v>
      </c>
      <c r="K207" s="39" t="str">
        <f t="shared" si="75"/>
        <v>Fejl</v>
      </c>
      <c r="L207" s="39" t="str">
        <f t="shared" si="75"/>
        <v>Fejl</v>
      </c>
      <c r="M207" s="39" t="str">
        <f t="shared" si="75"/>
        <v>Fejl</v>
      </c>
      <c r="N207" s="39" t="str">
        <f t="shared" si="75"/>
        <v>Fejl</v>
      </c>
      <c r="O207" s="39" t="str">
        <f t="shared" si="75"/>
        <v>Fejl</v>
      </c>
      <c r="P207" s="39" t="str">
        <f t="shared" si="75"/>
        <v>Fejl</v>
      </c>
      <c r="R207" s="20"/>
    </row>
    <row r="208" spans="3:18" x14ac:dyDescent="0.3">
      <c r="C208" s="20" t="str">
        <f t="shared" si="76"/>
        <v>Underkriterie 3</v>
      </c>
      <c r="G208" s="39" t="str">
        <f t="shared" si="75"/>
        <v>Fejl</v>
      </c>
      <c r="H208" s="39" t="str">
        <f t="shared" si="75"/>
        <v>Fejl</v>
      </c>
      <c r="I208" s="39" t="str">
        <f t="shared" si="75"/>
        <v>Fejl</v>
      </c>
      <c r="J208" s="39" t="str">
        <f t="shared" si="75"/>
        <v>Fejl</v>
      </c>
      <c r="K208" s="39" t="str">
        <f t="shared" si="75"/>
        <v>Fejl</v>
      </c>
      <c r="L208" s="39" t="str">
        <f t="shared" si="75"/>
        <v>Fejl</v>
      </c>
      <c r="M208" s="39" t="str">
        <f t="shared" si="75"/>
        <v>Fejl</v>
      </c>
      <c r="N208" s="39" t="str">
        <f t="shared" si="75"/>
        <v>Fejl</v>
      </c>
      <c r="O208" s="39" t="str">
        <f t="shared" si="75"/>
        <v>Fejl</v>
      </c>
      <c r="P208" s="39" t="str">
        <f t="shared" si="75"/>
        <v>Fejl</v>
      </c>
      <c r="R208" s="20"/>
    </row>
    <row r="209" spans="3:18" x14ac:dyDescent="0.3">
      <c r="C209" s="20" t="str">
        <f t="shared" si="76"/>
        <v>Underkriterie 4</v>
      </c>
      <c r="G209" s="39" t="str">
        <f t="shared" si="75"/>
        <v>Fejl</v>
      </c>
      <c r="H209" s="39" t="str">
        <f t="shared" si="75"/>
        <v>Fejl</v>
      </c>
      <c r="I209" s="39" t="str">
        <f t="shared" si="75"/>
        <v>Fejl</v>
      </c>
      <c r="J209" s="39" t="str">
        <f t="shared" si="75"/>
        <v>Fejl</v>
      </c>
      <c r="K209" s="39" t="str">
        <f t="shared" si="75"/>
        <v>Fejl</v>
      </c>
      <c r="L209" s="39" t="str">
        <f t="shared" si="75"/>
        <v>Fejl</v>
      </c>
      <c r="M209" s="39" t="str">
        <f t="shared" si="75"/>
        <v>Fejl</v>
      </c>
      <c r="N209" s="39" t="str">
        <f t="shared" si="75"/>
        <v>Fejl</v>
      </c>
      <c r="O209" s="39" t="str">
        <f t="shared" si="75"/>
        <v>Fejl</v>
      </c>
      <c r="P209" s="39" t="str">
        <f t="shared" si="75"/>
        <v>Fejl</v>
      </c>
      <c r="R209" s="20"/>
    </row>
    <row r="210" spans="3:18" x14ac:dyDescent="0.3">
      <c r="C210" s="20" t="str">
        <f t="shared" si="76"/>
        <v>Underkriterie 5</v>
      </c>
      <c r="G210" s="39" t="str">
        <f t="shared" si="75"/>
        <v>Fejl</v>
      </c>
      <c r="H210" s="39" t="str">
        <f t="shared" si="75"/>
        <v>Fejl</v>
      </c>
      <c r="I210" s="39" t="str">
        <f t="shared" si="75"/>
        <v>Fejl</v>
      </c>
      <c r="J210" s="39" t="str">
        <f t="shared" si="75"/>
        <v>Fejl</v>
      </c>
      <c r="K210" s="39" t="str">
        <f t="shared" si="75"/>
        <v>Fejl</v>
      </c>
      <c r="L210" s="39" t="str">
        <f t="shared" si="75"/>
        <v>Fejl</v>
      </c>
      <c r="M210" s="39" t="str">
        <f t="shared" si="75"/>
        <v>Fejl</v>
      </c>
      <c r="N210" s="39" t="str">
        <f t="shared" si="75"/>
        <v>Fejl</v>
      </c>
      <c r="O210" s="39" t="str">
        <f t="shared" si="75"/>
        <v>Fejl</v>
      </c>
      <c r="P210" s="39" t="str">
        <f t="shared" si="75"/>
        <v>Fejl</v>
      </c>
      <c r="R210" s="20"/>
    </row>
    <row r="211" spans="3:18" x14ac:dyDescent="0.3">
      <c r="C211" s="20" t="str">
        <f t="shared" si="76"/>
        <v>Underkriterie 6</v>
      </c>
      <c r="G211" s="39" t="str">
        <f t="shared" si="75"/>
        <v>Fejl</v>
      </c>
      <c r="H211" s="39" t="str">
        <f t="shared" si="75"/>
        <v>Fejl</v>
      </c>
      <c r="I211" s="39" t="str">
        <f t="shared" si="75"/>
        <v>Fejl</v>
      </c>
      <c r="J211" s="39" t="str">
        <f t="shared" si="75"/>
        <v>Fejl</v>
      </c>
      <c r="K211" s="39" t="str">
        <f t="shared" si="75"/>
        <v>Fejl</v>
      </c>
      <c r="L211" s="39" t="str">
        <f t="shared" si="75"/>
        <v>Fejl</v>
      </c>
      <c r="M211" s="39" t="str">
        <f t="shared" si="75"/>
        <v>Fejl</v>
      </c>
      <c r="N211" s="39" t="str">
        <f t="shared" si="75"/>
        <v>Fejl</v>
      </c>
      <c r="O211" s="39" t="str">
        <f t="shared" si="75"/>
        <v>Fejl</v>
      </c>
      <c r="P211" s="39" t="str">
        <f t="shared" si="75"/>
        <v>Fejl</v>
      </c>
      <c r="R211" s="20"/>
    </row>
    <row r="212" spans="3:18" x14ac:dyDescent="0.3">
      <c r="C212" s="20" t="str">
        <f t="shared" si="76"/>
        <v>Underkriterie 7</v>
      </c>
      <c r="G212" s="39" t="str">
        <f t="shared" si="75"/>
        <v>Fejl</v>
      </c>
      <c r="H212" s="39" t="str">
        <f t="shared" si="75"/>
        <v>Fejl</v>
      </c>
      <c r="I212" s="39" t="str">
        <f t="shared" si="75"/>
        <v>Fejl</v>
      </c>
      <c r="J212" s="39" t="str">
        <f t="shared" si="75"/>
        <v>Fejl</v>
      </c>
      <c r="K212" s="39" t="str">
        <f t="shared" si="75"/>
        <v>Fejl</v>
      </c>
      <c r="L212" s="39" t="str">
        <f t="shared" si="75"/>
        <v>Fejl</v>
      </c>
      <c r="M212" s="39" t="str">
        <f t="shared" si="75"/>
        <v>Fejl</v>
      </c>
      <c r="N212" s="39" t="str">
        <f t="shared" si="75"/>
        <v>Fejl</v>
      </c>
      <c r="O212" s="39" t="str">
        <f t="shared" si="75"/>
        <v>Fejl</v>
      </c>
      <c r="P212" s="39" t="str">
        <f t="shared" si="75"/>
        <v>Fejl</v>
      </c>
      <c r="R212" s="20"/>
    </row>
    <row r="213" spans="3:18" x14ac:dyDescent="0.3">
      <c r="C213" s="20" t="str">
        <f t="shared" si="76"/>
        <v>Underkriterie 8</v>
      </c>
      <c r="G213" s="39" t="str">
        <f t="shared" si="75"/>
        <v>Fejl</v>
      </c>
      <c r="H213" s="39" t="str">
        <f t="shared" si="75"/>
        <v>Fejl</v>
      </c>
      <c r="I213" s="39" t="str">
        <f t="shared" si="75"/>
        <v>Fejl</v>
      </c>
      <c r="J213" s="39" t="str">
        <f t="shared" si="75"/>
        <v>Fejl</v>
      </c>
      <c r="K213" s="39" t="str">
        <f t="shared" si="75"/>
        <v>Fejl</v>
      </c>
      <c r="L213" s="39" t="str">
        <f t="shared" si="75"/>
        <v>Fejl</v>
      </c>
      <c r="M213" s="39" t="str">
        <f t="shared" si="75"/>
        <v>Fejl</v>
      </c>
      <c r="N213" s="39" t="str">
        <f t="shared" si="75"/>
        <v>Fejl</v>
      </c>
      <c r="O213" s="39" t="str">
        <f t="shared" si="75"/>
        <v>Fejl</v>
      </c>
      <c r="P213" s="39" t="str">
        <f t="shared" si="75"/>
        <v>Fejl</v>
      </c>
      <c r="R213" s="20"/>
    </row>
    <row r="214" spans="3:18" x14ac:dyDescent="0.3">
      <c r="C214" s="20" t="str">
        <f t="shared" si="76"/>
        <v>Underkriterie 9</v>
      </c>
      <c r="G214" s="39" t="str">
        <f t="shared" si="75"/>
        <v>Fejl</v>
      </c>
      <c r="H214" s="39" t="str">
        <f t="shared" si="75"/>
        <v>Fejl</v>
      </c>
      <c r="I214" s="39" t="str">
        <f t="shared" si="75"/>
        <v>Fejl</v>
      </c>
      <c r="J214" s="39" t="str">
        <f t="shared" si="75"/>
        <v>Fejl</v>
      </c>
      <c r="K214" s="39" t="str">
        <f t="shared" si="75"/>
        <v>Fejl</v>
      </c>
      <c r="L214" s="39" t="str">
        <f t="shared" si="75"/>
        <v>Fejl</v>
      </c>
      <c r="M214" s="39" t="str">
        <f t="shared" si="75"/>
        <v>Fejl</v>
      </c>
      <c r="N214" s="39" t="str">
        <f t="shared" si="75"/>
        <v>Fejl</v>
      </c>
      <c r="O214" s="39" t="str">
        <f t="shared" si="75"/>
        <v>Fejl</v>
      </c>
      <c r="P214" s="39" t="str">
        <f t="shared" si="75"/>
        <v>Fejl</v>
      </c>
      <c r="R214" s="20"/>
    </row>
    <row r="215" spans="3:18" x14ac:dyDescent="0.3">
      <c r="C215" s="20" t="str">
        <f t="shared" si="76"/>
        <v>Underkriterie 10</v>
      </c>
      <c r="G215" s="39" t="str">
        <f t="shared" si="75"/>
        <v>Fejl</v>
      </c>
      <c r="H215" s="39" t="str">
        <f t="shared" si="75"/>
        <v>Fejl</v>
      </c>
      <c r="I215" s="39" t="str">
        <f t="shared" si="75"/>
        <v>Fejl</v>
      </c>
      <c r="J215" s="39" t="str">
        <f t="shared" si="75"/>
        <v>Fejl</v>
      </c>
      <c r="K215" s="39" t="str">
        <f t="shared" si="75"/>
        <v>Fejl</v>
      </c>
      <c r="L215" s="39" t="str">
        <f t="shared" si="75"/>
        <v>Fejl</v>
      </c>
      <c r="M215" s="39" t="str">
        <f t="shared" si="75"/>
        <v>Fejl</v>
      </c>
      <c r="N215" s="39" t="str">
        <f t="shared" si="75"/>
        <v>Fejl</v>
      </c>
      <c r="O215" s="39" t="str">
        <f t="shared" si="75"/>
        <v>Fejl</v>
      </c>
      <c r="P215" s="39" t="str">
        <f t="shared" si="75"/>
        <v>Fejl</v>
      </c>
      <c r="R215" s="20"/>
    </row>
    <row r="216" spans="3:18" x14ac:dyDescent="0.3">
      <c r="C216" s="20" t="str">
        <f t="shared" si="76"/>
        <v>Underkriterie 11</v>
      </c>
      <c r="G216" s="39" t="str">
        <f t="shared" si="75"/>
        <v>Fejl</v>
      </c>
      <c r="H216" s="39" t="str">
        <f t="shared" si="75"/>
        <v>Fejl</v>
      </c>
      <c r="I216" s="39" t="str">
        <f t="shared" si="75"/>
        <v>Fejl</v>
      </c>
      <c r="J216" s="39" t="str">
        <f t="shared" si="75"/>
        <v>Fejl</v>
      </c>
      <c r="K216" s="39" t="str">
        <f t="shared" si="75"/>
        <v>Fejl</v>
      </c>
      <c r="L216" s="39" t="str">
        <f t="shared" si="75"/>
        <v>Fejl</v>
      </c>
      <c r="M216" s="39" t="str">
        <f t="shared" si="75"/>
        <v>Fejl</v>
      </c>
      <c r="N216" s="39" t="str">
        <f t="shared" si="75"/>
        <v>Fejl</v>
      </c>
      <c r="O216" s="39" t="str">
        <f t="shared" si="75"/>
        <v>Fejl</v>
      </c>
      <c r="P216" s="39" t="str">
        <f t="shared" si="75"/>
        <v>Fejl</v>
      </c>
      <c r="R216" s="20"/>
    </row>
    <row r="217" spans="3:18" x14ac:dyDescent="0.3">
      <c r="C217" s="20" t="str">
        <f t="shared" si="76"/>
        <v>Underkriterie 12</v>
      </c>
      <c r="G217" s="39" t="str">
        <f t="shared" si="75"/>
        <v>Fejl</v>
      </c>
      <c r="H217" s="39" t="str">
        <f t="shared" si="75"/>
        <v>Fejl</v>
      </c>
      <c r="I217" s="39" t="str">
        <f t="shared" si="75"/>
        <v>Fejl</v>
      </c>
      <c r="J217" s="39" t="str">
        <f t="shared" si="75"/>
        <v>Fejl</v>
      </c>
      <c r="K217" s="39" t="str">
        <f t="shared" si="75"/>
        <v>Fejl</v>
      </c>
      <c r="L217" s="39" t="str">
        <f t="shared" si="75"/>
        <v>Fejl</v>
      </c>
      <c r="M217" s="39" t="str">
        <f t="shared" si="75"/>
        <v>Fejl</v>
      </c>
      <c r="N217" s="39" t="str">
        <f t="shared" si="75"/>
        <v>Fejl</v>
      </c>
      <c r="O217" s="39" t="str">
        <f t="shared" si="75"/>
        <v>Fejl</v>
      </c>
      <c r="P217" s="39" t="str">
        <f t="shared" si="75"/>
        <v>Fejl</v>
      </c>
      <c r="R217" s="20"/>
    </row>
    <row r="218" spans="3:18" x14ac:dyDescent="0.3">
      <c r="C218" s="20" t="s">
        <v>35</v>
      </c>
      <c r="G218" s="39">
        <f>SUM(G205:G217)</f>
        <v>0.39374999999999999</v>
      </c>
      <c r="H218" s="39">
        <f t="shared" ref="H218:P218" si="77">SUM(H205:H217)</f>
        <v>0.29499999999999998</v>
      </c>
      <c r="I218" s="39">
        <f>SUM(I205:I217)</f>
        <v>0.29375000000000001</v>
      </c>
      <c r="J218" s="39">
        <f t="shared" si="77"/>
        <v>0.22125</v>
      </c>
      <c r="K218" s="39">
        <f t="shared" si="77"/>
        <v>0.1925</v>
      </c>
      <c r="L218" s="39">
        <f t="shared" si="77"/>
        <v>0</v>
      </c>
      <c r="M218" s="39">
        <f t="shared" si="77"/>
        <v>0</v>
      </c>
      <c r="N218" s="39">
        <f t="shared" si="77"/>
        <v>0</v>
      </c>
      <c r="O218" s="39">
        <f t="shared" si="77"/>
        <v>0</v>
      </c>
      <c r="P218" s="39">
        <f t="shared" si="77"/>
        <v>0</v>
      </c>
      <c r="R218" s="20"/>
    </row>
    <row r="219" spans="3:18" x14ac:dyDescent="0.3">
      <c r="G219" s="40"/>
      <c r="H219" s="40"/>
      <c r="I219" s="40"/>
      <c r="J219" s="40"/>
      <c r="K219" s="40"/>
      <c r="L219" s="40"/>
      <c r="M219" s="40"/>
      <c r="N219" s="40"/>
      <c r="O219" s="40"/>
      <c r="P219" s="40"/>
      <c r="R219" s="20"/>
    </row>
  </sheetData>
  <sheetProtection sheet="1" selectLockedCells="1"/>
  <mergeCells count="2">
    <mergeCell ref="F2:G2"/>
    <mergeCell ref="I2:J2"/>
  </mergeCells>
  <conditionalFormatting sqref="G14:P17">
    <cfRule type="cellIs" dxfId="40" priority="39" operator="notBetween">
      <formula>$H$2</formula>
      <formula>$K$2</formula>
    </cfRule>
  </conditionalFormatting>
  <conditionalFormatting sqref="E18">
    <cfRule type="cellIs" dxfId="39" priority="34" operator="notBetween">
      <formula>1</formula>
      <formula>1</formula>
    </cfRule>
  </conditionalFormatting>
  <conditionalFormatting sqref="E18">
    <cfRule type="uniqueValues" priority="35"/>
    <cfRule type="containsBlanks" dxfId="38" priority="36">
      <formula>LEN(TRIM(E18))=0</formula>
    </cfRule>
  </conditionalFormatting>
  <conditionalFormatting sqref="D14:D17">
    <cfRule type="uniqueValues" priority="32"/>
    <cfRule type="containsBlanks" dxfId="37" priority="33">
      <formula>LEN(TRIM(D14))=0</formula>
    </cfRule>
  </conditionalFormatting>
  <conditionalFormatting sqref="E14:E17">
    <cfRule type="uniqueValues" priority="30"/>
    <cfRule type="containsBlanks" dxfId="36" priority="31">
      <formula>LEN(TRIM(E14))=0</formula>
    </cfRule>
  </conditionalFormatting>
  <conditionalFormatting sqref="G5:P5 G14:P17">
    <cfRule type="containsBlanks" dxfId="35" priority="37">
      <formula>LEN(TRIM(G5))=0</formula>
    </cfRule>
  </conditionalFormatting>
  <conditionalFormatting sqref="G6:P9">
    <cfRule type="cellIs" dxfId="34" priority="24" operator="notBetween">
      <formula>$H$2</formula>
      <formula>$K$2</formula>
    </cfRule>
  </conditionalFormatting>
  <conditionalFormatting sqref="D6:D9">
    <cfRule type="uniqueValues" priority="21"/>
    <cfRule type="containsBlanks" dxfId="33" priority="22">
      <formula>LEN(TRIM(D6))=0</formula>
    </cfRule>
  </conditionalFormatting>
  <conditionalFormatting sqref="E6:E9">
    <cfRule type="uniqueValues" priority="19"/>
    <cfRule type="containsBlanks" dxfId="32" priority="20">
      <formula>LEN(TRIM(E6))=0</formula>
    </cfRule>
  </conditionalFormatting>
  <conditionalFormatting sqref="G6:P9">
    <cfRule type="containsBlanks" dxfId="31" priority="23">
      <formula>LEN(TRIM(G6))=0</formula>
    </cfRule>
  </conditionalFormatting>
  <conditionalFormatting sqref="G10:P13">
    <cfRule type="cellIs" dxfId="30" priority="18" operator="notBetween">
      <formula>$H$2</formula>
      <formula>$K$2</formula>
    </cfRule>
  </conditionalFormatting>
  <conditionalFormatting sqref="D10:D13">
    <cfRule type="uniqueValues" priority="15"/>
    <cfRule type="containsBlanks" dxfId="29" priority="16">
      <formula>LEN(TRIM(D10))=0</formula>
    </cfRule>
  </conditionalFormatting>
  <conditionalFormatting sqref="E10:E13">
    <cfRule type="uniqueValues" priority="13"/>
    <cfRule type="containsBlanks" dxfId="28" priority="14">
      <formula>LEN(TRIM(E10))=0</formula>
    </cfRule>
  </conditionalFormatting>
  <conditionalFormatting sqref="G10:P13">
    <cfRule type="containsBlanks" dxfId="27" priority="17">
      <formula>LEN(TRIM(G10))=0</formula>
    </cfRule>
  </conditionalFormatting>
  <conditionalFormatting sqref="G21:P21">
    <cfRule type="top10" dxfId="26" priority="6" percent="1" bottom="1" rank="1"/>
  </conditionalFormatting>
  <conditionalFormatting sqref="G22:P22">
    <cfRule type="top10" dxfId="25" priority="5" percent="1" bottom="1" rank="1"/>
  </conditionalFormatting>
  <conditionalFormatting sqref="G23:P23">
    <cfRule type="top10" dxfId="24" priority="4" percent="1" rank="1"/>
  </conditionalFormatting>
  <conditionalFormatting sqref="G24:P24">
    <cfRule type="top10" dxfId="23" priority="3" percent="1" rank="1"/>
  </conditionalFormatting>
  <conditionalFormatting sqref="G25:P25">
    <cfRule type="top10" dxfId="22" priority="2" percent="1" rank="1"/>
  </conditionalFormatting>
  <conditionalFormatting sqref="G26:P26">
    <cfRule type="top10" dxfId="21" priority="1" percent="1" bottom="1" rank="1"/>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3"/>
  <dimension ref="A1:U219"/>
  <sheetViews>
    <sheetView zoomScale="90" zoomScaleNormal="90" workbookViewId="0">
      <selection activeCell="D11" sqref="D11"/>
    </sheetView>
  </sheetViews>
  <sheetFormatPr defaultColWidth="9.109375" defaultRowHeight="13.8" x14ac:dyDescent="0.3"/>
  <cols>
    <col min="1" max="1" width="9.109375" style="20"/>
    <col min="2" max="2" width="2.88671875" style="20" customWidth="1"/>
    <col min="3" max="3" width="16.33203125" style="20" customWidth="1"/>
    <col min="4" max="4" width="22" style="20" customWidth="1"/>
    <col min="5" max="5" width="8.44140625" style="20" customWidth="1"/>
    <col min="6" max="6" width="10.6640625" style="20" bestFit="1" customWidth="1"/>
    <col min="7" max="11" width="12.44140625" style="20" bestFit="1" customWidth="1"/>
    <col min="12" max="16" width="12.44140625" style="20" customWidth="1"/>
    <col min="17" max="17" width="2.6640625" style="20" customWidth="1"/>
    <col min="18" max="18" width="2.6640625" style="29" customWidth="1"/>
    <col min="19" max="19" width="0.6640625" style="20" customWidth="1"/>
    <col min="20" max="20" width="21.44140625" style="20" bestFit="1" customWidth="1"/>
    <col min="21" max="24" width="9.44140625" style="20" bestFit="1" customWidth="1"/>
    <col min="25" max="16384" width="9.109375" style="20"/>
  </cols>
  <sheetData>
    <row r="1" spans="1:20" x14ac:dyDescent="0.3">
      <c r="A1" s="46"/>
      <c r="B1" s="4"/>
      <c r="C1" s="4"/>
      <c r="D1" s="4"/>
      <c r="E1" s="4"/>
      <c r="F1" s="4"/>
      <c r="G1" s="4"/>
      <c r="H1" s="4"/>
      <c r="I1" s="4"/>
      <c r="J1" s="4"/>
      <c r="K1" s="4"/>
      <c r="L1" s="4"/>
      <c r="M1" s="4"/>
      <c r="N1" s="4"/>
      <c r="O1" s="4"/>
      <c r="P1" s="4"/>
      <c r="Q1" s="4"/>
      <c r="R1" s="6"/>
      <c r="S1" s="41"/>
      <c r="T1" s="21" t="s">
        <v>83</v>
      </c>
    </row>
    <row r="2" spans="1:20" x14ac:dyDescent="0.3">
      <c r="A2" s="46"/>
      <c r="B2" s="4"/>
      <c r="C2" s="3"/>
      <c r="D2" s="4"/>
      <c r="E2" s="47" t="s">
        <v>85</v>
      </c>
      <c r="F2" s="51" t="s">
        <v>32</v>
      </c>
      <c r="G2" s="51"/>
      <c r="H2" s="15">
        <v>1</v>
      </c>
      <c r="I2" s="51" t="s">
        <v>31</v>
      </c>
      <c r="J2" s="51"/>
      <c r="K2" s="16">
        <v>12</v>
      </c>
      <c r="L2" s="4"/>
      <c r="M2" s="4"/>
      <c r="N2" s="4"/>
      <c r="O2" s="4"/>
      <c r="P2" s="4"/>
      <c r="Q2" s="4"/>
      <c r="R2" s="6"/>
      <c r="S2" s="41"/>
      <c r="T2" s="29"/>
    </row>
    <row r="3" spans="1:20" x14ac:dyDescent="0.3">
      <c r="A3" s="46"/>
      <c r="B3" s="4"/>
      <c r="C3" s="4"/>
      <c r="D3" s="4"/>
      <c r="E3" s="4"/>
      <c r="F3" s="4"/>
      <c r="G3" s="4"/>
      <c r="H3" s="4"/>
      <c r="I3" s="4"/>
      <c r="J3" s="4"/>
      <c r="K3" s="4"/>
      <c r="L3" s="4"/>
      <c r="M3" s="4"/>
      <c r="N3" s="4"/>
      <c r="O3" s="4"/>
      <c r="P3" s="4"/>
      <c r="Q3" s="4"/>
      <c r="R3" s="6"/>
      <c r="S3" s="41"/>
      <c r="T3" s="26" t="s">
        <v>28</v>
      </c>
    </row>
    <row r="4" spans="1:20" x14ac:dyDescent="0.3">
      <c r="A4" s="46"/>
      <c r="B4" s="4"/>
      <c r="C4" s="1" t="s">
        <v>84</v>
      </c>
      <c r="D4" s="1"/>
      <c r="E4" s="1" t="s">
        <v>9</v>
      </c>
      <c r="F4" s="1"/>
      <c r="G4" s="2" t="s">
        <v>22</v>
      </c>
      <c r="H4" s="2" t="s">
        <v>23</v>
      </c>
      <c r="I4" s="2" t="s">
        <v>24</v>
      </c>
      <c r="J4" s="2" t="s">
        <v>25</v>
      </c>
      <c r="K4" s="2" t="s">
        <v>26</v>
      </c>
      <c r="L4" s="2" t="s">
        <v>38</v>
      </c>
      <c r="M4" s="2" t="s">
        <v>39</v>
      </c>
      <c r="N4" s="2" t="s">
        <v>40</v>
      </c>
      <c r="O4" s="2" t="s">
        <v>41</v>
      </c>
      <c r="P4" s="2" t="s">
        <v>42</v>
      </c>
      <c r="Q4" s="4"/>
      <c r="R4" s="4"/>
      <c r="S4" s="41"/>
      <c r="T4" s="42">
        <f>COUNT(G5:P5)</f>
        <v>10</v>
      </c>
    </row>
    <row r="5" spans="1:20" x14ac:dyDescent="0.3">
      <c r="A5" s="46"/>
      <c r="B5" s="4"/>
      <c r="C5" s="7" t="s">
        <v>8</v>
      </c>
      <c r="D5" s="7"/>
      <c r="E5" s="10">
        <v>0.4</v>
      </c>
      <c r="F5" s="4"/>
      <c r="G5" s="12">
        <v>12000000</v>
      </c>
      <c r="H5" s="12">
        <v>13000000</v>
      </c>
      <c r="I5" s="12">
        <v>14000000</v>
      </c>
      <c r="J5" s="12">
        <v>14500000</v>
      </c>
      <c r="K5" s="12">
        <v>15000000</v>
      </c>
      <c r="L5" s="12">
        <v>16000000</v>
      </c>
      <c r="M5" s="12">
        <v>17000000</v>
      </c>
      <c r="N5" s="12">
        <v>17500000</v>
      </c>
      <c r="O5" s="12">
        <v>18000000</v>
      </c>
      <c r="P5" s="12">
        <v>19000000</v>
      </c>
      <c r="Q5" s="4"/>
      <c r="R5" s="4"/>
      <c r="S5" s="41"/>
      <c r="T5" s="43" t="s">
        <v>11</v>
      </c>
    </row>
    <row r="6" spans="1:20" x14ac:dyDescent="0.3">
      <c r="A6" s="46"/>
      <c r="B6" s="4"/>
      <c r="C6" s="7" t="s">
        <v>55</v>
      </c>
      <c r="D6" s="11" t="s">
        <v>56</v>
      </c>
      <c r="E6" s="10">
        <v>0.2</v>
      </c>
      <c r="F6" s="4"/>
      <c r="G6" s="13">
        <v>1</v>
      </c>
      <c r="H6" s="13">
        <v>3</v>
      </c>
      <c r="I6" s="13">
        <v>4</v>
      </c>
      <c r="J6" s="13">
        <v>5</v>
      </c>
      <c r="K6" s="13">
        <v>6</v>
      </c>
      <c r="L6" s="13">
        <v>7</v>
      </c>
      <c r="M6" s="13">
        <v>8</v>
      </c>
      <c r="N6" s="13">
        <v>9</v>
      </c>
      <c r="O6" s="13">
        <v>9</v>
      </c>
      <c r="P6" s="13">
        <v>10</v>
      </c>
      <c r="Q6" s="4"/>
      <c r="R6" s="4"/>
      <c r="S6" s="41"/>
      <c r="T6" s="44">
        <f>MIN(G5:P5)</f>
        <v>12000000</v>
      </c>
    </row>
    <row r="7" spans="1:20" x14ac:dyDescent="0.3">
      <c r="A7" s="46"/>
      <c r="B7" s="4"/>
      <c r="C7" s="7" t="s">
        <v>48</v>
      </c>
      <c r="D7" s="11" t="s">
        <v>62</v>
      </c>
      <c r="E7" s="10">
        <v>0.2</v>
      </c>
      <c r="F7" s="4"/>
      <c r="G7" s="13">
        <v>1</v>
      </c>
      <c r="H7" s="13">
        <v>2</v>
      </c>
      <c r="I7" s="13">
        <v>4</v>
      </c>
      <c r="J7" s="13">
        <v>6</v>
      </c>
      <c r="K7" s="13">
        <v>5</v>
      </c>
      <c r="L7" s="13">
        <v>4</v>
      </c>
      <c r="M7" s="13">
        <v>7</v>
      </c>
      <c r="N7" s="13">
        <v>6</v>
      </c>
      <c r="O7" s="13">
        <v>6</v>
      </c>
      <c r="P7" s="13">
        <v>5</v>
      </c>
      <c r="Q7" s="4"/>
      <c r="R7" s="4"/>
      <c r="S7" s="41"/>
      <c r="T7" s="26" t="s">
        <v>72</v>
      </c>
    </row>
    <row r="8" spans="1:20" x14ac:dyDescent="0.3">
      <c r="A8" s="46"/>
      <c r="B8" s="4"/>
      <c r="C8" s="7" t="s">
        <v>49</v>
      </c>
      <c r="D8" s="11" t="s">
        <v>61</v>
      </c>
      <c r="E8" s="10">
        <v>0.1</v>
      </c>
      <c r="F8" s="4"/>
      <c r="G8" s="13">
        <v>5</v>
      </c>
      <c r="H8" s="13">
        <v>1</v>
      </c>
      <c r="I8" s="13">
        <v>5</v>
      </c>
      <c r="J8" s="13">
        <v>3</v>
      </c>
      <c r="K8" s="13">
        <v>10</v>
      </c>
      <c r="L8" s="13">
        <v>5</v>
      </c>
      <c r="M8" s="13">
        <v>6</v>
      </c>
      <c r="N8" s="13">
        <v>3</v>
      </c>
      <c r="O8" s="13">
        <v>9</v>
      </c>
      <c r="P8" s="13">
        <v>6</v>
      </c>
      <c r="Q8" s="4"/>
      <c r="R8" s="4"/>
      <c r="S8" s="41"/>
      <c r="T8" s="27">
        <f>AVERAGE(G5:P5)</f>
        <v>15600000</v>
      </c>
    </row>
    <row r="9" spans="1:20" x14ac:dyDescent="0.3">
      <c r="A9" s="46"/>
      <c r="B9" s="4"/>
      <c r="C9" s="7" t="s">
        <v>50</v>
      </c>
      <c r="D9" s="11" t="s">
        <v>63</v>
      </c>
      <c r="E9" s="10">
        <v>0.1</v>
      </c>
      <c r="F9" s="4"/>
      <c r="G9" s="13">
        <v>3</v>
      </c>
      <c r="H9" s="13">
        <v>11</v>
      </c>
      <c r="I9" s="13">
        <v>1</v>
      </c>
      <c r="J9" s="13">
        <v>5</v>
      </c>
      <c r="K9" s="13">
        <v>2</v>
      </c>
      <c r="L9" s="13">
        <v>7</v>
      </c>
      <c r="M9" s="13">
        <v>4</v>
      </c>
      <c r="N9" s="13">
        <v>8</v>
      </c>
      <c r="O9" s="13">
        <v>3</v>
      </c>
      <c r="P9" s="13">
        <v>10</v>
      </c>
      <c r="Q9" s="4"/>
      <c r="R9" s="4"/>
      <c r="S9" s="41"/>
      <c r="T9" s="26" t="s">
        <v>29</v>
      </c>
    </row>
    <row r="10" spans="1:20" x14ac:dyDescent="0.3">
      <c r="A10" s="46"/>
      <c r="B10" s="4"/>
      <c r="C10" s="7" t="s">
        <v>64</v>
      </c>
      <c r="D10" s="11"/>
      <c r="E10" s="10"/>
      <c r="F10" s="4"/>
      <c r="G10" s="13"/>
      <c r="H10" s="13"/>
      <c r="I10" s="13"/>
      <c r="J10" s="13"/>
      <c r="K10" s="13"/>
      <c r="L10" s="13"/>
      <c r="M10" s="13"/>
      <c r="N10" s="13"/>
      <c r="O10" s="13"/>
      <c r="P10" s="13"/>
      <c r="Q10" s="4"/>
      <c r="R10" s="4"/>
      <c r="S10" s="41"/>
      <c r="T10" s="27">
        <f>T8/IF(H2&gt;K2,H2,K2)</f>
        <v>1300000</v>
      </c>
    </row>
    <row r="11" spans="1:20" x14ac:dyDescent="0.3">
      <c r="A11" s="46"/>
      <c r="B11" s="4"/>
      <c r="C11" s="7" t="s">
        <v>65</v>
      </c>
      <c r="D11" s="11"/>
      <c r="E11" s="10"/>
      <c r="F11" s="4"/>
      <c r="G11" s="13"/>
      <c r="H11" s="13"/>
      <c r="I11" s="13"/>
      <c r="J11" s="13"/>
      <c r="K11" s="13"/>
      <c r="L11" s="13"/>
      <c r="M11" s="13"/>
      <c r="N11" s="13"/>
      <c r="O11" s="13"/>
      <c r="P11" s="13"/>
      <c r="Q11" s="4"/>
      <c r="R11" s="4"/>
      <c r="S11" s="41"/>
      <c r="T11" s="26" t="s">
        <v>30</v>
      </c>
    </row>
    <row r="12" spans="1:20" x14ac:dyDescent="0.3">
      <c r="A12" s="46"/>
      <c r="B12" s="4"/>
      <c r="C12" s="7" t="s">
        <v>66</v>
      </c>
      <c r="D12" s="11"/>
      <c r="E12" s="10"/>
      <c r="F12" s="4"/>
      <c r="G12" s="13"/>
      <c r="H12" s="13"/>
      <c r="I12" s="13"/>
      <c r="J12" s="13"/>
      <c r="K12" s="13"/>
      <c r="L12" s="13"/>
      <c r="M12" s="13"/>
      <c r="N12" s="13"/>
      <c r="O12" s="13"/>
      <c r="P12" s="13"/>
      <c r="Q12" s="4"/>
      <c r="R12" s="4"/>
      <c r="S12" s="41"/>
      <c r="T12" s="33">
        <f>F22/IF(H2&gt;K2,H2,K2)</f>
        <v>1416666.6666666667</v>
      </c>
    </row>
    <row r="13" spans="1:20" x14ac:dyDescent="0.3">
      <c r="A13" s="46"/>
      <c r="B13" s="4"/>
      <c r="C13" s="7" t="s">
        <v>67</v>
      </c>
      <c r="D13" s="11"/>
      <c r="E13" s="10"/>
      <c r="F13" s="4"/>
      <c r="G13" s="13"/>
      <c r="H13" s="13"/>
      <c r="I13" s="13"/>
      <c r="J13" s="13"/>
      <c r="K13" s="13"/>
      <c r="L13" s="13"/>
      <c r="M13" s="13"/>
      <c r="N13" s="13"/>
      <c r="O13" s="13"/>
      <c r="P13" s="13"/>
      <c r="Q13" s="4"/>
      <c r="R13" s="4"/>
      <c r="S13" s="41"/>
      <c r="T13" s="26" t="s">
        <v>33</v>
      </c>
    </row>
    <row r="14" spans="1:20" x14ac:dyDescent="0.3">
      <c r="A14" s="46"/>
      <c r="B14" s="4"/>
      <c r="C14" s="7" t="s">
        <v>68</v>
      </c>
      <c r="D14" s="11"/>
      <c r="E14" s="10"/>
      <c r="F14" s="4"/>
      <c r="G14" s="13"/>
      <c r="H14" s="13"/>
      <c r="I14" s="13"/>
      <c r="J14" s="13"/>
      <c r="K14" s="13"/>
      <c r="L14" s="13"/>
      <c r="M14" s="13"/>
      <c r="N14" s="13"/>
      <c r="O14" s="13"/>
      <c r="P14" s="13"/>
      <c r="Q14" s="4"/>
      <c r="R14" s="4"/>
      <c r="S14" s="41"/>
      <c r="T14" s="27">
        <f>T8*(1-F24)</f>
        <v>9360000</v>
      </c>
    </row>
    <row r="15" spans="1:20" x14ac:dyDescent="0.3">
      <c r="A15" s="46"/>
      <c r="B15" s="4"/>
      <c r="C15" s="7" t="s">
        <v>69</v>
      </c>
      <c r="D15" s="11"/>
      <c r="E15" s="10"/>
      <c r="F15" s="4"/>
      <c r="G15" s="13"/>
      <c r="H15" s="13"/>
      <c r="I15" s="13"/>
      <c r="J15" s="13"/>
      <c r="K15" s="13"/>
      <c r="L15" s="13"/>
      <c r="M15" s="13"/>
      <c r="N15" s="13"/>
      <c r="O15" s="13"/>
      <c r="P15" s="13"/>
      <c r="Q15" s="4"/>
      <c r="R15" s="4"/>
      <c r="S15" s="41"/>
      <c r="T15" s="26" t="s">
        <v>34</v>
      </c>
    </row>
    <row r="16" spans="1:20" x14ac:dyDescent="0.3">
      <c r="A16" s="46"/>
      <c r="B16" s="4"/>
      <c r="C16" s="7" t="s">
        <v>70</v>
      </c>
      <c r="D16" s="11"/>
      <c r="E16" s="10"/>
      <c r="F16" s="4"/>
      <c r="G16" s="13"/>
      <c r="H16" s="13"/>
      <c r="I16" s="13"/>
      <c r="J16" s="13"/>
      <c r="K16" s="13"/>
      <c r="L16" s="13"/>
      <c r="M16" s="13"/>
      <c r="N16" s="13"/>
      <c r="O16" s="13"/>
      <c r="P16" s="13"/>
      <c r="Q16" s="4"/>
      <c r="R16" s="4"/>
      <c r="S16" s="41"/>
      <c r="T16" s="27">
        <f>T8*(1+F24)</f>
        <v>21840000</v>
      </c>
    </row>
    <row r="17" spans="1:21" x14ac:dyDescent="0.3">
      <c r="A17" s="46"/>
      <c r="B17" s="4"/>
      <c r="C17" s="7" t="s">
        <v>71</v>
      </c>
      <c r="D17" s="11"/>
      <c r="E17" s="10"/>
      <c r="F17" s="4"/>
      <c r="G17" s="13"/>
      <c r="H17" s="13"/>
      <c r="I17" s="13"/>
      <c r="J17" s="13"/>
      <c r="K17" s="13"/>
      <c r="L17" s="13"/>
      <c r="M17" s="13"/>
      <c r="N17" s="13"/>
      <c r="O17" s="13"/>
      <c r="P17" s="13"/>
      <c r="Q17" s="4"/>
      <c r="R17" s="4"/>
      <c r="S17" s="41"/>
      <c r="T17" s="21" t="s">
        <v>73</v>
      </c>
      <c r="U17" s="22">
        <f>IF($H$2&lt;$K$2,MAX(G6:P6),MIN(G6:P6))</f>
        <v>10</v>
      </c>
    </row>
    <row r="18" spans="1:21" x14ac:dyDescent="0.3">
      <c r="A18" s="46"/>
      <c r="B18" s="4"/>
      <c r="C18" s="7"/>
      <c r="D18" s="7"/>
      <c r="E18" s="14">
        <f>SUM(E5:E17)</f>
        <v>1</v>
      </c>
      <c r="F18" s="7"/>
      <c r="G18" s="7"/>
      <c r="H18" s="7"/>
      <c r="I18" s="7"/>
      <c r="J18" s="7"/>
      <c r="K18" s="7"/>
      <c r="L18" s="7"/>
      <c r="M18" s="7"/>
      <c r="N18" s="7"/>
      <c r="O18" s="7"/>
      <c r="P18" s="7"/>
      <c r="Q18" s="7"/>
      <c r="R18" s="4"/>
      <c r="S18" s="41"/>
      <c r="T18" s="21" t="s">
        <v>52</v>
      </c>
      <c r="U18" s="22">
        <f t="shared" ref="U18:U28" si="0">IF($H$2&lt;$K$2,MAX(G7:P7),MIN(G7:P7))</f>
        <v>7</v>
      </c>
    </row>
    <row r="19" spans="1:21" x14ac:dyDescent="0.3">
      <c r="A19" s="46"/>
      <c r="B19" s="4"/>
      <c r="C19" s="7"/>
      <c r="D19" s="7"/>
      <c r="E19" s="7"/>
      <c r="F19" s="7"/>
      <c r="G19" s="7"/>
      <c r="H19" s="7"/>
      <c r="I19" s="7"/>
      <c r="J19" s="7"/>
      <c r="K19" s="7"/>
      <c r="L19" s="7"/>
      <c r="M19" s="7"/>
      <c r="N19" s="7"/>
      <c r="O19" s="7"/>
      <c r="P19" s="7"/>
      <c r="Q19" s="7"/>
      <c r="R19" s="4"/>
      <c r="S19" s="41"/>
      <c r="T19" s="21" t="s">
        <v>53</v>
      </c>
      <c r="U19" s="22">
        <f t="shared" si="0"/>
        <v>10</v>
      </c>
    </row>
    <row r="20" spans="1:21" x14ac:dyDescent="0.3">
      <c r="A20" s="46"/>
      <c r="B20" s="4"/>
      <c r="C20" s="1" t="s">
        <v>87</v>
      </c>
      <c r="D20" s="1"/>
      <c r="E20" s="1" t="s">
        <v>21</v>
      </c>
      <c r="F20" s="1"/>
      <c r="G20" s="1" t="s">
        <v>12</v>
      </c>
      <c r="H20" s="4"/>
      <c r="I20" s="4"/>
      <c r="J20" s="4"/>
      <c r="K20" s="4"/>
      <c r="L20" s="4"/>
      <c r="M20" s="4"/>
      <c r="N20" s="4"/>
      <c r="O20" s="4"/>
      <c r="P20" s="4"/>
      <c r="Q20" s="4"/>
      <c r="R20" s="4"/>
      <c r="S20" s="41"/>
      <c r="T20" s="21" t="s">
        <v>54</v>
      </c>
      <c r="U20" s="22">
        <f t="shared" si="0"/>
        <v>11</v>
      </c>
    </row>
    <row r="21" spans="1:21" x14ac:dyDescent="0.3">
      <c r="A21" s="46"/>
      <c r="B21" s="4"/>
      <c r="C21" s="7" t="s">
        <v>13</v>
      </c>
      <c r="D21" s="7" t="s">
        <v>57</v>
      </c>
      <c r="E21" s="7"/>
      <c r="F21" s="7"/>
      <c r="G21" s="5">
        <f>IF(AND(G73&lt;&gt;0,G5&gt;0,AND(OR(IF($H$2&lt;$K$2,AND(G6&gt;=$H$2,G6&lt;=$K$2),AND(G6&lt;=$H$2,G6&gt;=$K$2)),G6=""),OR(IF($H$2&lt;$K$2,AND(G7&gt;=$H$2,G7&lt;=$K$2),AND(G7&lt;=$H$2,G7&gt;=$K$2)),G7=""),OR(IF($H$2&lt;$K$2,AND(G8&gt;=$H$2,G8&lt;=$K$2),AND(G8&lt;=$H$2,G8&gt;=$K$2)),G8=""),OR(IF($H$2&lt;$K$2,AND(G9&gt;=$H$2,G9&lt;=$K$2),AND(G9&lt;=$H$2,G9&gt;=$K$2)),G9=""),OR(IF($H$2&lt;$K$2,AND(G10&gt;=$H$2,G10&lt;=$K$2),AND(G10&lt;=$H$2,G10&gt;=$K$2)),G10=""),OR(IF($H$2&lt;$K$2,AND(G11&gt;=$H$2,G11&lt;=$K$2),AND(G11&lt;=$H$2,G11&gt;=$K$2)),G11=""),OR(IF($H$2&lt;$K$2,AND(G12&gt;=$H$2,G12&lt;=$K$2),AND(G12&lt;=$H$2,G12&gt;=$K$2)),G12=""),OR(IF($H$2&lt;$K$2,AND(G13&gt;=$H$2,G13&lt;=$K$2),AND(G13&lt;=$H$2,G13&gt;=$K$2)),G13=""),OR(IF($H$2&lt;$K$2,AND(G14&gt;=$H$2,G14&lt;=$K$2),AND(G14&lt;=$H$2,G14&gt;=$K$2)),G14=""),OR(IF($H$2&lt;$K$2,AND(G15&gt;=$H$2,G15&lt;=$K$2),AND(G15&lt;=$H$2,G15&gt;=$K$2)),G15=""),OR(IF($H$2&lt;$K$2,AND(G16&gt;=$H$2,G16&lt;=$K$2),AND(G16&lt;=$H$2,G16&gt;=$K$2)),G16=""),OR(IF($H$2&lt;$K$2,AND(G17&gt;=$H$2,G17&lt;=$K$2),AND(G17&lt;=$H$2,G17&gt;=$K$2)),G17=""))),G73,"-")</f>
        <v>13380000</v>
      </c>
      <c r="H21" s="5">
        <f t="shared" ref="H21:P21" si="1">IF(AND(H73&lt;&gt;0,H5&gt;0,AND(OR(IF($H$2&lt;$K$2,AND(H6&gt;=$H$2,H6&lt;=$K$2),AND(H6&lt;=$H$2,H6&gt;=$K$2)),H6=""),OR(IF($H$2&lt;$K$2,AND(H7&gt;=$H$2,H7&lt;=$K$2),AND(H7&lt;=$H$2,H7&gt;=$K$2)),H7=""),OR(IF($H$2&lt;$K$2,AND(H8&gt;=$H$2,H8&lt;=$K$2),AND(H8&lt;=$H$2,H8&gt;=$K$2)),H8=""),OR(IF($H$2&lt;$K$2,AND(H9&gt;=$H$2,H9&lt;=$K$2),AND(H9&lt;=$H$2,H9&gt;=$K$2)),H9=""),OR(IF($H$2&lt;$K$2,AND(H10&gt;=$H$2,H10&lt;=$K$2),AND(H10&lt;=$H$2,H10&gt;=$K$2)),H10=""),OR(IF($H$2&lt;$K$2,AND(H11&gt;=$H$2,H11&lt;=$K$2),AND(H11&lt;=$H$2,H11&gt;=$K$2)),H11=""),OR(IF($H$2&lt;$K$2,AND(H12&gt;=$H$2,H12&lt;=$K$2),AND(H12&lt;=$H$2,H12&gt;=$K$2)),H12=""),OR(IF($H$2&lt;$K$2,AND(H13&gt;=$H$2,H13&lt;=$K$2),AND(H13&lt;=$H$2,H13&gt;=$K$2)),H13=""),OR(IF($H$2&lt;$K$2,AND(H14&gt;=$H$2,H14&lt;=$K$2),AND(H14&lt;=$H$2,H14&gt;=$K$2)),H14=""),OR(IF($H$2&lt;$K$2,AND(H15&gt;=$H$2,H15&lt;=$K$2),AND(H15&lt;=$H$2,H15&gt;=$K$2)),H15=""),OR(IF($H$2&lt;$K$2,AND(H16&gt;=$H$2,H16&lt;=$K$2),AND(H16&lt;=$H$2,H16&gt;=$K$2)),H16=""),OR(IF($H$2&lt;$K$2,AND(H17&gt;=$H$2,H17&lt;=$K$2),AND(H17&lt;=$H$2,H17&gt;=$K$2)),H17=""))),H73,"-")</f>
        <v>12480000</v>
      </c>
      <c r="I21" s="5">
        <f t="shared" si="1"/>
        <v>12880000</v>
      </c>
      <c r="J21" s="5">
        <f t="shared" si="1"/>
        <v>12040000</v>
      </c>
      <c r="K21" s="5">
        <f t="shared" si="1"/>
        <v>11720000</v>
      </c>
      <c r="L21" s="5">
        <f t="shared" si="1"/>
        <v>12120000</v>
      </c>
      <c r="M21" s="5">
        <f t="shared" si="1"/>
        <v>11740000</v>
      </c>
      <c r="N21" s="5">
        <f t="shared" si="1"/>
        <v>11810000</v>
      </c>
      <c r="O21" s="5">
        <f t="shared" si="1"/>
        <v>11880000</v>
      </c>
      <c r="P21" s="5">
        <f t="shared" si="1"/>
        <v>11760000</v>
      </c>
      <c r="Q21" s="4"/>
      <c r="R21" s="4"/>
      <c r="S21" s="41"/>
      <c r="T21" s="21" t="s">
        <v>74</v>
      </c>
      <c r="U21" s="22">
        <f t="shared" si="0"/>
        <v>0</v>
      </c>
    </row>
    <row r="22" spans="1:21" x14ac:dyDescent="0.3">
      <c r="A22" s="46"/>
      <c r="B22" s="4"/>
      <c r="C22" s="7" t="s">
        <v>14</v>
      </c>
      <c r="D22" s="7" t="s">
        <v>58</v>
      </c>
      <c r="E22" s="8" t="s">
        <v>59</v>
      </c>
      <c r="F22" s="17">
        <v>17000000</v>
      </c>
      <c r="G22" s="5">
        <f>IF(AND(G102&lt;&gt;0,G5&gt;0,AND(OR(IF($H$2&lt;$K$2,AND(G6&gt;=$H$2,G6&lt;=$K$2),AND(G6&lt;=$H$2,G6&gt;=$K$2)),G6=""),OR(IF($H$2&lt;$K$2,AND(G7&gt;=$H$2,G7&lt;=$K$2),AND(G7&lt;=$H$2,G7&gt;=$K$2)),G7=""),OR(IF($H$2&lt;$K$2,AND(G8&gt;=$H$2,G8&lt;=$K$2),AND(G8&lt;=$H$2,G8&gt;=$K$2)),G8=""),OR(IF($H$2&lt;$K$2,AND(G9&gt;=$H$2,G9&lt;=$K$2),AND(G9&lt;=$H$2,G9&gt;=$K$2)),G9=""),OR(IF($H$2&lt;$K$2,AND(G10&gt;=$H$2,G10&lt;=$K$2),AND(G10&lt;=$H$2,G10&gt;=$K$2)),G10=""),OR(IF($H$2&lt;$K$2,AND(G11&gt;=$H$2,G11&lt;=$K$2),AND(G11&lt;=$H$2,G11&gt;=$K$2)),G11=""),OR(IF($H$2&lt;$K$2,AND(G12&gt;=$H$2,G12&lt;=$K$2),AND(G12&lt;=$H$2,G12&gt;=$K$2)),G12=""),OR(IF($H$2&lt;$K$2,AND(G13&gt;=$H$2,G13&lt;=$K$2),AND(G13&lt;=$H$2,G13&gt;=$K$2)),G13=""),OR(IF($H$2&lt;$K$2,AND(G14&gt;=$H$2,G14&lt;=$K$2),AND(G14&lt;=$H$2,G14&gt;=$K$2)),G14=""),OR(IF($H$2&lt;$K$2,AND(G15&gt;=$H$2,G15&lt;=$K$2),AND(G15&lt;=$H$2,G15&gt;=$K$2)),G15=""),OR(IF($H$2&lt;$K$2,AND(G16&gt;=$H$2,G16&lt;=$K$2),AND(G16&lt;=$H$2,G16&gt;=$K$2)),G16=""),OR(IF($H$2&lt;$K$2,AND(G17&gt;=$H$2,G17&lt;=$K$2),AND(G17&lt;=$H$2,G17&gt;=$K$2)),G17=""))),G102,"-")</f>
        <v>14150000</v>
      </c>
      <c r="H22" s="5">
        <f t="shared" ref="H22:P22" si="2">IF(AND(H102&lt;&gt;0,H5&gt;0,AND(OR(IF($H$2&lt;$K$2,AND(H6&gt;=$H$2,H6&lt;=$K$2),AND(H6&lt;=$H$2,H6&gt;=$K$2)),H6=""),OR(IF($H$2&lt;$K$2,AND(H7&gt;=$H$2,H7&lt;=$K$2),AND(H7&lt;=$H$2,H7&gt;=$K$2)),H7=""),OR(IF($H$2&lt;$K$2,AND(H8&gt;=$H$2,H8&lt;=$K$2),AND(H8&lt;=$H$2,H8&gt;=$K$2)),H8=""),OR(IF($H$2&lt;$K$2,AND(H9&gt;=$H$2,H9&lt;=$K$2),AND(H9&lt;=$H$2,H9&gt;=$K$2)),H9=""),OR(IF($H$2&lt;$K$2,AND(H10&gt;=$H$2,H10&lt;=$K$2),AND(H10&lt;=$H$2,H10&gt;=$K$2)),H10=""),OR(IF($H$2&lt;$K$2,AND(H11&gt;=$H$2,H11&lt;=$K$2),AND(H11&lt;=$H$2,H11&gt;=$K$2)),H11=""),OR(IF($H$2&lt;$K$2,AND(H12&gt;=$H$2,H12&lt;=$K$2),AND(H12&lt;=$H$2,H12&gt;=$K$2)),H12=""),OR(IF($H$2&lt;$K$2,AND(H13&gt;=$H$2,H13&lt;=$K$2),AND(H13&lt;=$H$2,H13&gt;=$K$2)),H13=""),OR(IF($H$2&lt;$K$2,AND(H14&gt;=$H$2,H14&lt;=$K$2),AND(H14&lt;=$H$2,H14&gt;=$K$2)),H14=""),OR(IF($H$2&lt;$K$2,AND(H15&gt;=$H$2,H15&lt;=$K$2),AND(H15&lt;=$H$2,H15&gt;=$K$2)),H15=""),OR(IF($H$2&lt;$K$2,AND(H16&gt;=$H$2,H16&lt;=$K$2),AND(H16&lt;=$H$2,H16&gt;=$K$2)),H16=""),OR(IF($H$2&lt;$K$2,AND(H17&gt;=$H$2,H17&lt;=$K$2),AND(H17&lt;=$H$2,H17&gt;=$K$2)),H17=""))),H102,"-")</f>
        <v>13133333.333333334</v>
      </c>
      <c r="I22" s="5">
        <f t="shared" si="2"/>
        <v>13533333.333333334</v>
      </c>
      <c r="J22" s="5">
        <f t="shared" si="2"/>
        <v>12600000.000000002</v>
      </c>
      <c r="K22" s="5">
        <f t="shared" si="2"/>
        <v>12233333.333333334</v>
      </c>
      <c r="L22" s="5">
        <f t="shared" si="2"/>
        <v>12633333.333333334</v>
      </c>
      <c r="M22" s="5">
        <f t="shared" si="2"/>
        <v>12183333.333333334</v>
      </c>
      <c r="N22" s="5">
        <f t="shared" si="2"/>
        <v>12241666.66666667</v>
      </c>
      <c r="O22" s="5">
        <f t="shared" si="2"/>
        <v>12300000</v>
      </c>
      <c r="P22" s="5">
        <f t="shared" si="2"/>
        <v>12133333.333333334</v>
      </c>
      <c r="Q22" s="4"/>
      <c r="R22" s="4"/>
      <c r="S22" s="41"/>
      <c r="T22" s="21" t="s">
        <v>75</v>
      </c>
      <c r="U22" s="22">
        <f t="shared" si="0"/>
        <v>0</v>
      </c>
    </row>
    <row r="23" spans="1:21" x14ac:dyDescent="0.3">
      <c r="A23" s="46"/>
      <c r="B23" s="4"/>
      <c r="C23" s="7" t="s">
        <v>15</v>
      </c>
      <c r="D23" s="7" t="s">
        <v>17</v>
      </c>
      <c r="E23" s="8" t="s">
        <v>20</v>
      </c>
      <c r="F23" s="18">
        <v>1</v>
      </c>
      <c r="G23" s="19">
        <f>IF($H$2&gt;$K$2,"-",(IF(AND(AND(G105&gt;=0,IF($H$2&lt;$K$2,G105&lt;=$K$2,G105&gt;=$K$2)),G5&gt;0,AND(OR(IF($H$2&lt;$K$2,AND(G6&gt;=$H$2,G6&lt;=$K$2),AND(G6&lt;=$H$2,G6&gt;=$K$2)),G6=""),OR(IF($H$2&lt;$K$2,AND(G7&gt;=$H$2,G7&lt;=$K$2),AND(G7&lt;=$H$2,G7&gt;=$K$2)),G7=""),OR(IF($H$2&lt;$K$2,AND(G8&gt;=$H$2,G8&lt;=$K$2),AND(G8&lt;=$H$2,G8&gt;=$K$2)),G8=""),OR(IF($H$2&lt;$K$2,AND(G9&gt;=$H$2,G9&lt;=$K$2),AND(G9&lt;=$H$2,G9&gt;=$K$2)),G9=""),OR(IF($H$2&lt;$K$2,AND(G10&gt;=$H$2,G10&lt;=$K$2),AND(G10&lt;=$H$2,G10&gt;=$K$2)),G10=""),OR(IF($H$2&lt;$K$2,AND(G11&gt;=$H$2,G11&lt;=$K$2),AND(G11&lt;=$H$2,G11&gt;=$K$2)),G11=""),OR(IF($H$2&lt;$K$2,AND(G12&gt;=$H$2,G12&lt;=$K$2),AND(G12&lt;=$H$2,G12&gt;=$K$2)),G12=""),OR(IF($H$2&lt;$K$2,AND(G13&gt;=$H$2,G13&lt;=$K$2),AND(G13&lt;=$H$2,G13&gt;=$K$2)),G13=""),OR(IF($H$2&lt;$K$2,AND(G14&gt;=$H$2,G14&lt;=$K$2),AND(G14&lt;=$H$2,G14&gt;=$K$2)),G14=""),OR(IF($H$2&lt;$K$2,AND(G15&gt;=$H$2,G15&lt;=$K$2),AND(G15&lt;=$H$2,G15&gt;=$K$2)),G15=""),OR(IF($H$2&lt;$K$2,AND(G16&gt;=$H$2,G16&lt;=$K$2),AND(G16&lt;=$H$2,G16&gt;=$K$2)),G16=""),OR(IF($H$2&lt;$K$2,AND(G17&gt;=$H$2,G17&lt;=$K$2),AND(G17&lt;=$H$2,G17&gt;=$K$2)),G17=""))),G131,"-")))</f>
        <v>6.0000000000000009</v>
      </c>
      <c r="H23" s="19">
        <f t="shared" ref="H23:P23" si="3">IF($H$2&gt;$K$2,"-",(IF(AND(AND(H105&gt;=0,IF($H$2&lt;$K$2,H105&lt;=$K$2,H105&gt;=$K$2)),H5&gt;0,AND(OR(IF($H$2&lt;$K$2,AND(H6&gt;=$H$2,H6&lt;=$K$2),AND(H6&lt;=$H$2,H6&gt;=$K$2)),H6=""),OR(IF($H$2&lt;$K$2,AND(H7&gt;=$H$2,H7&lt;=$K$2),AND(H7&lt;=$H$2,H7&gt;=$K$2)),H7=""),OR(IF($H$2&lt;$K$2,AND(H8&gt;=$H$2,H8&lt;=$K$2),AND(H8&lt;=$H$2,H8&gt;=$K$2)),H8=""),OR(IF($H$2&lt;$K$2,AND(H9&gt;=$H$2,H9&lt;=$K$2),AND(H9&lt;=$H$2,H9&gt;=$K$2)),H9=""),OR(IF($H$2&lt;$K$2,AND(H10&gt;=$H$2,H10&lt;=$K$2),AND(H10&lt;=$H$2,H10&gt;=$K$2)),H10=""),OR(IF($H$2&lt;$K$2,AND(H11&gt;=$H$2,H11&lt;=$K$2),AND(H11&lt;=$H$2,H11&gt;=$K$2)),H11=""),OR(IF($H$2&lt;$K$2,AND(H12&gt;=$H$2,H12&lt;=$K$2),AND(H12&lt;=$H$2,H12&gt;=$K$2)),H12=""),OR(IF($H$2&lt;$K$2,AND(H13&gt;=$H$2,H13&lt;=$K$2),AND(H13&lt;=$H$2,H13&gt;=$K$2)),H13=""),OR(IF($H$2&lt;$K$2,AND(H14&gt;=$H$2,H14&lt;=$K$2),AND(H14&lt;=$H$2,H14&gt;=$K$2)),H14=""),OR(IF($H$2&lt;$K$2,AND(H15&gt;=$H$2,H15&lt;=$K$2),AND(H15&lt;=$H$2,H15&gt;=$K$2)),H15=""),OR(IF($H$2&lt;$K$2,AND(H16&gt;=$H$2,H16&lt;=$K$2),AND(H16&lt;=$H$2,H16&gt;=$K$2)),H16=""),OR(IF($H$2&lt;$K$2,AND(H17&gt;=$H$2,H17&lt;=$K$2),AND(H17&lt;=$H$2,H17&gt;=$K$2)),H17=""))),H131,"-")))</f>
        <v>6.6333333333333329</v>
      </c>
      <c r="I23" s="19">
        <f t="shared" si="3"/>
        <v>6.2666666666666657</v>
      </c>
      <c r="J23" s="19">
        <f t="shared" si="3"/>
        <v>6.8833333333333337</v>
      </c>
      <c r="K23" s="19">
        <f t="shared" si="3"/>
        <v>7.1000000000000005</v>
      </c>
      <c r="L23" s="19">
        <f t="shared" si="3"/>
        <v>6.7333333333333343</v>
      </c>
      <c r="M23" s="19">
        <f t="shared" si="3"/>
        <v>6.9666666666666668</v>
      </c>
      <c r="N23" s="19">
        <f t="shared" si="3"/>
        <v>6.8833333333333329</v>
      </c>
      <c r="O23" s="19">
        <f t="shared" si="3"/>
        <v>6.8000000000000007</v>
      </c>
      <c r="P23" s="19">
        <f t="shared" si="3"/>
        <v>6.8333333333333339</v>
      </c>
      <c r="Q23" s="4"/>
      <c r="R23" s="4"/>
      <c r="S23" s="41"/>
      <c r="T23" s="21" t="s">
        <v>76</v>
      </c>
      <c r="U23" s="22">
        <f t="shared" si="0"/>
        <v>0</v>
      </c>
    </row>
    <row r="24" spans="1:21" x14ac:dyDescent="0.3">
      <c r="A24" s="46"/>
      <c r="B24" s="4"/>
      <c r="C24" s="7" t="s">
        <v>15</v>
      </c>
      <c r="D24" s="7" t="s">
        <v>18</v>
      </c>
      <c r="E24" s="8" t="s">
        <v>20</v>
      </c>
      <c r="F24" s="18">
        <v>0.4</v>
      </c>
      <c r="G24" s="19">
        <f>IF($H$2&gt;$K$2,"-",(IF(AND(AND(G134&gt;=0,IF($H$2&lt;$K$2,G134&lt;=$K$2,G134&gt;=$K$2)),G5&gt;0,AND(OR(IF($H$2&lt;$K$2,AND(G6&gt;=$H$2,G6&lt;=$K$2),AND(G6&lt;=$H$2,G6&gt;=$K$2)),G6=""),OR(IF($H$2&lt;$K$2,AND(G7&gt;=$H$2,G7&lt;=$K$2),AND(G7&lt;=$H$2,G7&gt;=$K$2)),G7=""),OR(IF($H$2&lt;$K$2,AND(G8&gt;=$H$2,G8&lt;=$K$2),AND(G8&lt;=$H$2,G8&gt;=$K$2)),G8=""),OR(IF($H$2&lt;$K$2,AND(G9&gt;=$H$2,G9&lt;=$K$2),AND(G9&lt;=$H$2,G9&gt;=$K$2)),G9=""),OR(IF($H$2&lt;$K$2,AND(G10&gt;=$H$2,G10&lt;=$K$2),AND(G10&lt;=$H$2,G10&gt;=$K$2)),G10=""),OR(IF($H$2&lt;$K$2,AND(G11&gt;=$H$2,G11&lt;=$K$2),AND(G11&lt;=$H$2,G11&gt;=$K$2)),G11=""),OR(IF($H$2&lt;$K$2,AND(G12&gt;=$H$2,G12&lt;=$K$2),AND(G12&lt;=$H$2,G12&gt;=$K$2)),G12=""),OR(IF($H$2&lt;$K$2,AND(G13&gt;=$H$2,G13&lt;=$K$2),AND(G13&lt;=$H$2,G13&gt;=$K$2)),G13=""),OR(IF($H$2&lt;$K$2,AND(G14&gt;=$H$2,G14&lt;=$K$2),AND(G14&lt;=$H$2,G14&gt;=$K$2)),G14=""),OR(IF($H$2&lt;$K$2,AND(G15&gt;=$H$2,G15&lt;=$K$2),AND(G15&lt;=$H$2,G15&gt;=$K$2)),G15=""),OR(IF($H$2&lt;$K$2,AND(G16&gt;=$H$2,G16&lt;=$K$2),AND(G16&lt;=$H$2,G16&gt;=$K$2)),G16=""),OR(IF($H$2&lt;$K$2,AND(G17&gt;=$H$2,G17&lt;=$K$2),AND(G17&lt;=$H$2,G17&gt;=$K$2)),G17=""))),G160,"-")))</f>
        <v>5.0692307692307699</v>
      </c>
      <c r="H24" s="19">
        <f t="shared" ref="H24:P24" si="4">IF($H$2&gt;$K$2,"-",(IF(AND(AND(H134&gt;=0,IF($H$2&lt;$K$2,H134&lt;=$K$2,H134&gt;=$K$2)),H5&gt;0,AND(OR(IF($H$2&lt;$K$2,AND(H6&gt;=$H$2,H6&lt;=$K$2),AND(H6&lt;=$H$2,H6&gt;=$K$2)),H6=""),OR(IF($H$2&lt;$K$2,AND(H7&gt;=$H$2,H7&lt;=$K$2),AND(H7&lt;=$H$2,H7&gt;=$K$2)),H7=""),OR(IF($H$2&lt;$K$2,AND(H8&gt;=$H$2,H8&lt;=$K$2),AND(H8&lt;=$H$2,H8&gt;=$K$2)),H8=""),OR(IF($H$2&lt;$K$2,AND(H9&gt;=$H$2,H9&lt;=$K$2),AND(H9&lt;=$H$2,H9&gt;=$K$2)),H9=""),OR(IF($H$2&lt;$K$2,AND(H10&gt;=$H$2,H10&lt;=$K$2),AND(H10&lt;=$H$2,H10&gt;=$K$2)),H10=""),OR(IF($H$2&lt;$K$2,AND(H11&gt;=$H$2,H11&lt;=$K$2),AND(H11&lt;=$H$2,H11&gt;=$K$2)),H11=""),OR(IF($H$2&lt;$K$2,AND(H12&gt;=$H$2,H12&lt;=$K$2),AND(H12&lt;=$H$2,H12&gt;=$K$2)),H12=""),OR(IF($H$2&lt;$K$2,AND(H13&gt;=$H$2,H13&lt;=$K$2),AND(H13&lt;=$H$2,H13&gt;=$K$2)),H13=""),OR(IF($H$2&lt;$K$2,AND(H14&gt;=$H$2,H14&lt;=$K$2),AND(H14&lt;=$H$2,H14&gt;=$K$2)),H14=""),OR(IF($H$2&lt;$K$2,AND(H15&gt;=$H$2,H15&lt;=$K$2),AND(H15&lt;=$H$2,H15&gt;=$K$2)),H15=""),OR(IF($H$2&lt;$K$2,AND(H16&gt;=$H$2,H16&lt;=$K$2),AND(H16&lt;=$H$2,H16&gt;=$K$2)),H16=""),OR(IF($H$2&lt;$K$2,AND(H17&gt;=$H$2,H17&lt;=$K$2),AND(H17&lt;=$H$2,H17&gt;=$K$2)),H17=""))),H160,"-")))</f>
        <v>5.7166666666666668</v>
      </c>
      <c r="I24" s="19">
        <f t="shared" si="4"/>
        <v>5.3641025641025637</v>
      </c>
      <c r="J24" s="19">
        <f t="shared" si="4"/>
        <v>5.9878205128205133</v>
      </c>
      <c r="K24" s="19">
        <f t="shared" si="4"/>
        <v>6.2115384615384626</v>
      </c>
      <c r="L24" s="19">
        <f t="shared" si="4"/>
        <v>5.8589743589743595</v>
      </c>
      <c r="M24" s="19">
        <f t="shared" si="4"/>
        <v>6.1064102564102569</v>
      </c>
      <c r="N24" s="19">
        <f t="shared" si="4"/>
        <v>6.0301282051282055</v>
      </c>
      <c r="O24" s="19">
        <f t="shared" si="4"/>
        <v>5.9538461538461549</v>
      </c>
      <c r="P24" s="19">
        <f t="shared" si="4"/>
        <v>6.0012820512820504</v>
      </c>
      <c r="Q24" s="4"/>
      <c r="R24" s="4"/>
      <c r="S24" s="41"/>
      <c r="T24" s="21" t="s">
        <v>77</v>
      </c>
      <c r="U24" s="22">
        <f t="shared" si="0"/>
        <v>0</v>
      </c>
    </row>
    <row r="25" spans="1:21" x14ac:dyDescent="0.3">
      <c r="A25" s="46"/>
      <c r="B25" s="4"/>
      <c r="C25" s="7" t="s">
        <v>15</v>
      </c>
      <c r="D25" s="7" t="s">
        <v>19</v>
      </c>
      <c r="E25" s="4"/>
      <c r="F25" s="4" t="s">
        <v>82</v>
      </c>
      <c r="G25" s="19">
        <f>IF($H$2&gt;$K$2,"-",(IF(AND(G163&lt;&gt;0,G5&gt;0,AND(OR(IF($H$2&lt;$K$2,AND(G6&gt;=$H$2,G6&lt;=$K$2),AND(G6&lt;=$H$2,G6&gt;=$K$2)),G6=""),OR(IF($H$2&lt;$K$2,AND(G7&gt;=$H$2,G7&lt;=$K$2),AND(G7&lt;=$H$2,G7&gt;=$K$2)),G7=""),OR(IF($H$2&lt;$K$2,AND(G8&gt;=$H$2,G8&lt;=$K$2),AND(G8&lt;=$H$2,G8&gt;=$K$2)),G8=""),OR(IF($H$2&lt;$K$2,AND(G9&gt;=$H$2,G9&lt;=$K$2),AND(G9&lt;=$H$2,G9&gt;=$K$2)),G9=""),OR(IF($H$2&lt;$K$2,AND(G10&gt;=$H$2,G10&lt;=$K$2),AND(G10&lt;=$H$2,G10&gt;=$K$2)),G10=""),OR(IF($H$2&lt;$K$2,AND(G11&gt;=$H$2,G11&lt;=$K$2),AND(G11&lt;=$H$2,G11&gt;=$K$2)),G11=""),OR(IF($H$2&lt;$K$2,AND(G12&gt;=$H$2,G12&lt;=$K$2),AND(G12&lt;=$H$2,G12&gt;=$K$2)),G12=""),OR(IF($H$2&lt;$K$2,AND(G13&gt;=$H$2,G13&lt;=$K$2),AND(G13&lt;=$H$2,G13&gt;=$K$2)),G13=""),OR(IF($H$2&lt;$K$2,AND(G14&gt;=$H$2,G14&lt;=$K$2),AND(G14&lt;=$H$2,G14&gt;=$K$2)),G14=""),OR(IF($H$2&lt;$K$2,AND(G15&gt;=$H$2,G15&lt;=$K$2),AND(G15&lt;=$H$2,G15&gt;=$K$2)),G15=""),OR(IF($H$2&lt;$K$2,AND(G16&gt;=$H$2,G16&lt;=$K$2),AND(G16&lt;=$H$2,G16&gt;=$K$2)),G16=""),OR(IF($H$2&lt;$K$2,AND(G17&gt;=$H$2,G17&lt;=$K$2),AND(G17&lt;=$H$2,G17&gt;=$K$2)),G17=""))),G189,"-")))</f>
        <v>6.0000000000000009</v>
      </c>
      <c r="H25" s="19">
        <f t="shared" ref="H25:P25" si="5">IF($H$2&gt;$K$2,"-",(IF(AND(H163&lt;&gt;0,H5&gt;0,AND(OR(IF($H$2&lt;$K$2,AND(H6&gt;=$H$2,H6&lt;=$K$2),AND(H6&lt;=$H$2,H6&gt;=$K$2)),H6=""),OR(IF($H$2&lt;$K$2,AND(H7&gt;=$H$2,H7&lt;=$K$2),AND(H7&lt;=$H$2,H7&gt;=$K$2)),H7=""),OR(IF($H$2&lt;$K$2,AND(H8&gt;=$H$2,H8&lt;=$K$2),AND(H8&lt;=$H$2,H8&gt;=$K$2)),H8=""),OR(IF($H$2&lt;$K$2,AND(H9&gt;=$H$2,H9&lt;=$K$2),AND(H9&lt;=$H$2,H9&gt;=$K$2)),H9=""),OR(IF($H$2&lt;$K$2,AND(H10&gt;=$H$2,H10&lt;=$K$2),AND(H10&lt;=$H$2,H10&gt;=$K$2)),H10=""),OR(IF($H$2&lt;$K$2,AND(H11&gt;=$H$2,H11&lt;=$K$2),AND(H11&lt;=$H$2,H11&gt;=$K$2)),H11=""),OR(IF($H$2&lt;$K$2,AND(H12&gt;=$H$2,H12&lt;=$K$2),AND(H12&lt;=$H$2,H12&gt;=$K$2)),H12=""),OR(IF($H$2&lt;$K$2,AND(H13&gt;=$H$2,H13&lt;=$K$2),AND(H13&lt;=$H$2,H13&gt;=$K$2)),H13=""),OR(IF($H$2&lt;$K$2,AND(H14&gt;=$H$2,H14&lt;=$K$2),AND(H14&lt;=$H$2,H14&gt;=$K$2)),H14=""),OR(IF($H$2&lt;$K$2,AND(H15&gt;=$H$2,H15&lt;=$K$2),AND(H15&lt;=$H$2,H15&gt;=$K$2)),H15=""),OR(IF($H$2&lt;$K$2,AND(H16&gt;=$H$2,H16&lt;=$K$2),AND(H16&lt;=$H$2,H16&gt;=$K$2)),H16=""),OR(IF($H$2&lt;$K$2,AND(H17&gt;=$H$2,H17&lt;=$K$2),AND(H17&lt;=$H$2,H17&gt;=$K$2)),H17=""))),H189,"-")))</f>
        <v>6.661538461538461</v>
      </c>
      <c r="I25" s="19">
        <f t="shared" si="5"/>
        <v>6.371428571428571</v>
      </c>
      <c r="J25" s="19">
        <f t="shared" si="5"/>
        <v>7.0413793103448281</v>
      </c>
      <c r="K25" s="19">
        <f t="shared" si="5"/>
        <v>7.3200000000000012</v>
      </c>
      <c r="L25" s="19">
        <f t="shared" si="5"/>
        <v>7.1000000000000005</v>
      </c>
      <c r="M25" s="19">
        <f t="shared" si="5"/>
        <v>7.5058823529411782</v>
      </c>
      <c r="N25" s="19">
        <f t="shared" si="5"/>
        <v>7.5171428571428569</v>
      </c>
      <c r="O25" s="19">
        <f t="shared" si="5"/>
        <v>7.5333333333333332</v>
      </c>
      <c r="P25" s="19">
        <f t="shared" si="5"/>
        <v>7.7789473684210524</v>
      </c>
      <c r="Q25" s="4"/>
      <c r="R25" s="4"/>
      <c r="S25" s="41"/>
      <c r="T25" s="21" t="s">
        <v>78</v>
      </c>
      <c r="U25" s="22">
        <f t="shared" si="0"/>
        <v>0</v>
      </c>
    </row>
    <row r="26" spans="1:21" x14ac:dyDescent="0.3">
      <c r="A26" s="46"/>
      <c r="B26" s="4"/>
      <c r="C26" s="7" t="s">
        <v>16</v>
      </c>
      <c r="D26" s="7" t="s">
        <v>37</v>
      </c>
      <c r="E26" s="4"/>
      <c r="F26" s="4"/>
      <c r="G26" s="9">
        <f>IF(AND(G218&gt;=0,G5&gt;0,AND(OR(AND(G6&gt;=$H$2,G6&lt;=$K$2),G6=""),OR(AND(G7&gt;=$H$2,G7&lt;=$K$2),G7=""),OR(AND(G8&gt;=$H$2,G8&lt;=$K$2),G8=""),OR(AND(G9&gt;=$H$2,G9&lt;=$K$2),G9="")),OR(AND(G10&gt;=$H$2,G10&lt;=$K$2),G10=""),OR(AND(G11&gt;=$H$2,G11&lt;=$K$2),G11=""),OR(AND(G12&gt;=$H$2,G12&lt;=$K$2),G12=""),OR(AND(G13&gt;=$H$2,G13&lt;=$K$2),G13=""),OR(AND(G14&gt;=$H$2,G14&lt;=$K$2),G14=""),OR(AND(G15&gt;=$H$2,G15&lt;=$K$2),G15=""),OR(AND(G16&gt;=$H$2,G16&lt;=$K$2),G16=""),OR(AND(G17&gt;=$H$2,G17&lt;=$K$2),G17="")),G218,"-")</f>
        <v>0.47415584415584416</v>
      </c>
      <c r="H26" s="9">
        <f t="shared" ref="H26:P26" si="6">IF(AND(H218&gt;=0,H5&gt;0,AND(OR(AND(H6&gt;=$H$2,H6&lt;=$K$2),H6=""),OR(AND(H7&gt;=$H$2,H7&lt;=$K$2),H7=""),OR(AND(H8&gt;=$H$2,H8&lt;=$K$2),H8=""),OR(AND(H9&gt;=$H$2,H9&lt;=$K$2),H9="")),OR(AND(H10&gt;=$H$2,H10&lt;=$K$2),H10=""),OR(AND(H11&gt;=$H$2,H11&lt;=$K$2),H11=""),OR(AND(H12&gt;=$H$2,H12&lt;=$K$2),H12=""),OR(AND(H13&gt;=$H$2,H13&lt;=$K$2),H13=""),OR(AND(H14&gt;=$H$2,H14&lt;=$K$2),H14=""),OR(AND(H15&gt;=$H$2,H15&lt;=$K$2),H15=""),OR(AND(H16&gt;=$H$2,H16&lt;=$K$2),H16=""),OR(AND(H17&gt;=$H$2,H17&lt;=$K$2),H17="")),H218,"-")</f>
        <v>0.40619047619047621</v>
      </c>
      <c r="I26" s="9">
        <f t="shared" si="6"/>
        <v>0.41329004329004326</v>
      </c>
      <c r="J26" s="9">
        <f t="shared" si="6"/>
        <v>0.3364502164502165</v>
      </c>
      <c r="K26" s="9">
        <f>IF(AND(K218&gt;=0,K5&gt;0,AND(OR(AND(K6&gt;=$H$2,K6&lt;=$K$2),K6=""),OR(AND(K7&gt;=$H$2,K7&lt;=$K$2),K7=""),OR(AND(K8&gt;=$H$2,K8&lt;=$K$2),K8=""),OR(AND(K9&gt;=$H$2,K9&lt;=$K$2),K9="")),OR(AND(K10&gt;=$H$2,K10&lt;=$K$2),K10=""),OR(AND(K11&gt;=$H$2,K11&lt;=$K$2),K11=""),OR(AND(K12&gt;=$H$2,K12&lt;=$K$2),K12=""),OR(AND(K13&gt;=$H$2,K13&lt;=$K$2),K13=""),OR(AND(K14&gt;=$H$2,K14&lt;=$K$2),K14=""),OR(AND(K15&gt;=$H$2,K15&lt;=$K$2),K15=""),OR(AND(K16&gt;=$H$2,K16&lt;=$K$2),K16=""),OR(AND(K17&gt;=$H$2,K17&lt;=$K$2),K17="")),K218,"-")</f>
        <v>0.318961038961039</v>
      </c>
      <c r="L26" s="9">
        <f t="shared" si="6"/>
        <v>0.36541125541125541</v>
      </c>
      <c r="M26" s="9">
        <f t="shared" si="6"/>
        <v>0.31030303030303036</v>
      </c>
      <c r="N26" s="9">
        <f t="shared" si="6"/>
        <v>0.32917748917748924</v>
      </c>
      <c r="O26" s="9">
        <f t="shared" si="6"/>
        <v>0.33129870129870137</v>
      </c>
      <c r="P26" s="9">
        <f t="shared" si="6"/>
        <v>0.33956709956709957</v>
      </c>
      <c r="Q26" s="4"/>
      <c r="R26" s="4"/>
      <c r="S26" s="41"/>
      <c r="T26" s="21" t="s">
        <v>79</v>
      </c>
      <c r="U26" s="22">
        <f t="shared" si="0"/>
        <v>0</v>
      </c>
    </row>
    <row r="27" spans="1:21" x14ac:dyDescent="0.3">
      <c r="A27" s="46"/>
      <c r="B27" s="4"/>
      <c r="C27" s="4"/>
      <c r="D27" s="4"/>
      <c r="E27" s="4"/>
      <c r="F27" s="4"/>
      <c r="G27" s="4"/>
      <c r="H27" s="4"/>
      <c r="I27" s="4"/>
      <c r="J27" s="4"/>
      <c r="K27" s="4"/>
      <c r="L27" s="4"/>
      <c r="M27" s="4"/>
      <c r="N27" s="4"/>
      <c r="O27" s="4"/>
      <c r="P27" s="4"/>
      <c r="Q27" s="4"/>
      <c r="R27" s="4"/>
      <c r="S27" s="41"/>
      <c r="T27" s="21" t="s">
        <v>80</v>
      </c>
      <c r="U27" s="22">
        <f t="shared" si="0"/>
        <v>0</v>
      </c>
    </row>
    <row r="28" spans="1:21" x14ac:dyDescent="0.3">
      <c r="C28" s="21" t="s">
        <v>51</v>
      </c>
      <c r="R28" s="20"/>
      <c r="T28" s="21" t="s">
        <v>81</v>
      </c>
      <c r="U28" s="22">
        <f t="shared" si="0"/>
        <v>0</v>
      </c>
    </row>
    <row r="29" spans="1:21" x14ac:dyDescent="0.3">
      <c r="C29" s="20" t="str">
        <f>C6</f>
        <v>Underkriterie 1</v>
      </c>
      <c r="D29" s="23" t="str">
        <f>IF(D6="","",D6)</f>
        <v>Kvalitet</v>
      </c>
      <c r="E29" s="24">
        <f>IF(E6="","",E6)</f>
        <v>0.2</v>
      </c>
      <c r="G29" s="25">
        <f>IF(G6="","",$K$2+$H$2-G6)</f>
        <v>12</v>
      </c>
      <c r="H29" s="25">
        <f t="shared" ref="H29:P30" si="7">IF(H6="","",$K$2+$H$2-H6)</f>
        <v>10</v>
      </c>
      <c r="I29" s="25">
        <f t="shared" si="7"/>
        <v>9</v>
      </c>
      <c r="J29" s="25">
        <f t="shared" si="7"/>
        <v>8</v>
      </c>
      <c r="K29" s="25">
        <f t="shared" si="7"/>
        <v>7</v>
      </c>
      <c r="L29" s="25">
        <f t="shared" si="7"/>
        <v>6</v>
      </c>
      <c r="M29" s="25">
        <f t="shared" si="7"/>
        <v>5</v>
      </c>
      <c r="N29" s="25">
        <f t="shared" si="7"/>
        <v>4</v>
      </c>
      <c r="O29" s="25">
        <f t="shared" si="7"/>
        <v>4</v>
      </c>
      <c r="P29" s="25">
        <f t="shared" si="7"/>
        <v>3</v>
      </c>
      <c r="R29" s="20"/>
      <c r="T29" s="26"/>
    </row>
    <row r="30" spans="1:21" x14ac:dyDescent="0.3">
      <c r="C30" s="20" t="str">
        <f t="shared" ref="C30:C40" si="8">C7</f>
        <v>Underkriterie 2</v>
      </c>
      <c r="D30" s="23" t="str">
        <f t="shared" ref="D30:E33" si="9">IF(D7="","",D7)</f>
        <v>Organisation</v>
      </c>
      <c r="E30" s="24">
        <f t="shared" si="9"/>
        <v>0.2</v>
      </c>
      <c r="G30" s="25">
        <f>IF(G7="","",$K$2+$H$2-G7)</f>
        <v>12</v>
      </c>
      <c r="H30" s="25">
        <f t="shared" si="7"/>
        <v>11</v>
      </c>
      <c r="I30" s="25">
        <f t="shared" si="7"/>
        <v>9</v>
      </c>
      <c r="J30" s="25">
        <f t="shared" si="7"/>
        <v>7</v>
      </c>
      <c r="K30" s="25">
        <f t="shared" si="7"/>
        <v>8</v>
      </c>
      <c r="L30" s="25">
        <f t="shared" si="7"/>
        <v>9</v>
      </c>
      <c r="M30" s="25">
        <f t="shared" si="7"/>
        <v>6</v>
      </c>
      <c r="N30" s="25">
        <f t="shared" si="7"/>
        <v>7</v>
      </c>
      <c r="O30" s="25">
        <f t="shared" si="7"/>
        <v>7</v>
      </c>
      <c r="P30" s="25">
        <f t="shared" si="7"/>
        <v>8</v>
      </c>
      <c r="R30" s="20"/>
      <c r="T30" s="26"/>
    </row>
    <row r="31" spans="1:21" x14ac:dyDescent="0.3">
      <c r="C31" s="20" t="str">
        <f t="shared" si="8"/>
        <v>Underkriterie 3</v>
      </c>
      <c r="D31" s="23" t="str">
        <f t="shared" si="9"/>
        <v>Service</v>
      </c>
      <c r="E31" s="24">
        <f t="shared" si="9"/>
        <v>0.1</v>
      </c>
      <c r="G31" s="25">
        <f t="shared" ref="G31:P34" si="10">IF(G8="","",$K$2+$H$2-G8)</f>
        <v>8</v>
      </c>
      <c r="H31" s="25">
        <f t="shared" si="10"/>
        <v>12</v>
      </c>
      <c r="I31" s="25">
        <f t="shared" si="10"/>
        <v>8</v>
      </c>
      <c r="J31" s="25">
        <f t="shared" si="10"/>
        <v>10</v>
      </c>
      <c r="K31" s="25">
        <f t="shared" si="10"/>
        <v>3</v>
      </c>
      <c r="L31" s="25">
        <f t="shared" si="10"/>
        <v>8</v>
      </c>
      <c r="M31" s="25">
        <f t="shared" si="10"/>
        <v>7</v>
      </c>
      <c r="N31" s="25">
        <f t="shared" si="10"/>
        <v>10</v>
      </c>
      <c r="O31" s="25">
        <f t="shared" si="10"/>
        <v>4</v>
      </c>
      <c r="P31" s="25">
        <f t="shared" si="10"/>
        <v>7</v>
      </c>
      <c r="R31" s="20"/>
      <c r="T31" s="27"/>
    </row>
    <row r="32" spans="1:21" x14ac:dyDescent="0.3">
      <c r="C32" s="20" t="str">
        <f t="shared" si="8"/>
        <v>Underkriterie 4</v>
      </c>
      <c r="D32" s="23" t="str">
        <f t="shared" si="9"/>
        <v>Miljø</v>
      </c>
      <c r="E32" s="24">
        <f t="shared" si="9"/>
        <v>0.1</v>
      </c>
      <c r="G32" s="25">
        <f t="shared" si="10"/>
        <v>10</v>
      </c>
      <c r="H32" s="25">
        <f t="shared" si="10"/>
        <v>2</v>
      </c>
      <c r="I32" s="25">
        <f t="shared" si="10"/>
        <v>12</v>
      </c>
      <c r="J32" s="25">
        <f t="shared" si="10"/>
        <v>8</v>
      </c>
      <c r="K32" s="25">
        <f t="shared" si="10"/>
        <v>11</v>
      </c>
      <c r="L32" s="25">
        <f t="shared" si="10"/>
        <v>6</v>
      </c>
      <c r="M32" s="25">
        <f t="shared" si="10"/>
        <v>9</v>
      </c>
      <c r="N32" s="25">
        <f t="shared" si="10"/>
        <v>5</v>
      </c>
      <c r="O32" s="25">
        <f t="shared" si="10"/>
        <v>10</v>
      </c>
      <c r="P32" s="25">
        <f t="shared" si="10"/>
        <v>3</v>
      </c>
      <c r="R32" s="20"/>
    </row>
    <row r="33" spans="3:20" x14ac:dyDescent="0.3">
      <c r="C33" s="20" t="str">
        <f t="shared" si="8"/>
        <v>Underkriterie 5</v>
      </c>
      <c r="D33" s="23" t="str">
        <f t="shared" si="9"/>
        <v/>
      </c>
      <c r="E33" s="24" t="str">
        <f t="shared" si="9"/>
        <v/>
      </c>
      <c r="G33" s="25" t="str">
        <f t="shared" si="10"/>
        <v/>
      </c>
      <c r="H33" s="25" t="str">
        <f t="shared" si="10"/>
        <v/>
      </c>
      <c r="I33" s="25" t="str">
        <f t="shared" si="10"/>
        <v/>
      </c>
      <c r="J33" s="25" t="str">
        <f t="shared" si="10"/>
        <v/>
      </c>
      <c r="K33" s="25" t="str">
        <f t="shared" si="10"/>
        <v/>
      </c>
      <c r="L33" s="25" t="str">
        <f t="shared" si="10"/>
        <v/>
      </c>
      <c r="M33" s="25" t="str">
        <f t="shared" si="10"/>
        <v/>
      </c>
      <c r="N33" s="25" t="str">
        <f t="shared" si="10"/>
        <v/>
      </c>
      <c r="O33" s="25" t="str">
        <f t="shared" si="10"/>
        <v/>
      </c>
      <c r="P33" s="25" t="str">
        <f t="shared" si="10"/>
        <v/>
      </c>
      <c r="R33" s="20"/>
    </row>
    <row r="34" spans="3:20" x14ac:dyDescent="0.3">
      <c r="C34" s="20" t="str">
        <f t="shared" si="8"/>
        <v>Underkriterie 6</v>
      </c>
      <c r="D34" s="23" t="str">
        <f>IF(D11="","",D11)</f>
        <v/>
      </c>
      <c r="E34" s="24" t="str">
        <f>IF(E11="","",E11)</f>
        <v/>
      </c>
      <c r="G34" s="25" t="str">
        <f>IF(G11="","",$K$2+$H$2-G11)</f>
        <v/>
      </c>
      <c r="H34" s="25" t="str">
        <f>IF(H11="","",$K$2+$H$2-H11)</f>
        <v/>
      </c>
      <c r="I34" s="25" t="str">
        <f>IF(I11="","",$K$2+$H$2-I11)</f>
        <v/>
      </c>
      <c r="J34" s="25" t="str">
        <f t="shared" si="10"/>
        <v/>
      </c>
      <c r="K34" s="25" t="str">
        <f t="shared" si="10"/>
        <v/>
      </c>
      <c r="L34" s="25" t="str">
        <f t="shared" si="10"/>
        <v/>
      </c>
      <c r="M34" s="25" t="str">
        <f t="shared" si="10"/>
        <v/>
      </c>
      <c r="N34" s="25" t="str">
        <f t="shared" si="10"/>
        <v/>
      </c>
      <c r="O34" s="25" t="str">
        <f t="shared" si="10"/>
        <v/>
      </c>
      <c r="P34" s="25" t="str">
        <f t="shared" si="10"/>
        <v/>
      </c>
      <c r="R34" s="20"/>
      <c r="T34" s="27"/>
    </row>
    <row r="35" spans="3:20" x14ac:dyDescent="0.3">
      <c r="C35" s="20" t="str">
        <f t="shared" si="8"/>
        <v>Underkriterie 7</v>
      </c>
      <c r="D35" s="23" t="str">
        <f t="shared" ref="D35:E36" si="11">IF(D12="","",D12)</f>
        <v/>
      </c>
      <c r="E35" s="24" t="str">
        <f t="shared" si="11"/>
        <v/>
      </c>
      <c r="G35" s="25" t="str">
        <f t="shared" ref="G35:P37" si="12">IF(G12="","",$K$2+$H$2-G12)</f>
        <v/>
      </c>
      <c r="H35" s="25" t="str">
        <f t="shared" si="12"/>
        <v/>
      </c>
      <c r="I35" s="25" t="str">
        <f t="shared" si="12"/>
        <v/>
      </c>
      <c r="J35" s="25" t="str">
        <f t="shared" si="12"/>
        <v/>
      </c>
      <c r="K35" s="25" t="str">
        <f t="shared" si="12"/>
        <v/>
      </c>
      <c r="L35" s="25" t="str">
        <f t="shared" si="12"/>
        <v/>
      </c>
      <c r="M35" s="25" t="str">
        <f t="shared" si="12"/>
        <v/>
      </c>
      <c r="N35" s="25" t="str">
        <f t="shared" si="12"/>
        <v/>
      </c>
      <c r="O35" s="25" t="str">
        <f t="shared" si="12"/>
        <v/>
      </c>
      <c r="P35" s="25" t="str">
        <f t="shared" si="12"/>
        <v/>
      </c>
      <c r="R35" s="20"/>
      <c r="T35" s="27"/>
    </row>
    <row r="36" spans="3:20" x14ac:dyDescent="0.3">
      <c r="C36" s="20" t="str">
        <f t="shared" si="8"/>
        <v>Underkriterie 8</v>
      </c>
      <c r="D36" s="23" t="str">
        <f t="shared" si="11"/>
        <v/>
      </c>
      <c r="E36" s="24" t="str">
        <f t="shared" si="11"/>
        <v/>
      </c>
      <c r="G36" s="25" t="str">
        <f t="shared" si="12"/>
        <v/>
      </c>
      <c r="H36" s="25" t="str">
        <f t="shared" si="12"/>
        <v/>
      </c>
      <c r="I36" s="25" t="str">
        <f t="shared" si="12"/>
        <v/>
      </c>
      <c r="J36" s="25" t="str">
        <f t="shared" si="12"/>
        <v/>
      </c>
      <c r="K36" s="25" t="str">
        <f t="shared" si="12"/>
        <v/>
      </c>
      <c r="L36" s="25" t="str">
        <f t="shared" si="12"/>
        <v/>
      </c>
      <c r="M36" s="25" t="str">
        <f t="shared" si="12"/>
        <v/>
      </c>
      <c r="N36" s="25" t="str">
        <f t="shared" si="12"/>
        <v/>
      </c>
      <c r="O36" s="25" t="str">
        <f t="shared" si="12"/>
        <v/>
      </c>
      <c r="P36" s="25" t="str">
        <f t="shared" si="12"/>
        <v/>
      </c>
      <c r="R36" s="20"/>
      <c r="T36" s="27"/>
    </row>
    <row r="37" spans="3:20" x14ac:dyDescent="0.3">
      <c r="C37" s="20" t="str">
        <f t="shared" si="8"/>
        <v>Underkriterie 9</v>
      </c>
      <c r="D37" s="23" t="str">
        <f>IF(D14="","",D14)</f>
        <v/>
      </c>
      <c r="E37" s="24" t="str">
        <f>IF(E14="","",E14)</f>
        <v/>
      </c>
      <c r="G37" s="25" t="str">
        <f>IF(G14="","",$K$2+$H$2-G14)</f>
        <v/>
      </c>
      <c r="H37" s="25" t="str">
        <f>IF(H14="","",$K$2+$H$2-H14)</f>
        <v/>
      </c>
      <c r="I37" s="25" t="str">
        <f>IF(I14="","",$K$2+$H$2-I14)</f>
        <v/>
      </c>
      <c r="J37" s="25" t="str">
        <f t="shared" si="12"/>
        <v/>
      </c>
      <c r="K37" s="25" t="str">
        <f t="shared" si="12"/>
        <v/>
      </c>
      <c r="L37" s="25" t="str">
        <f t="shared" si="12"/>
        <v/>
      </c>
      <c r="M37" s="25" t="str">
        <f t="shared" si="12"/>
        <v/>
      </c>
      <c r="N37" s="25" t="str">
        <f t="shared" si="12"/>
        <v/>
      </c>
      <c r="O37" s="25" t="str">
        <f t="shared" si="12"/>
        <v/>
      </c>
      <c r="P37" s="25" t="str">
        <f t="shared" si="12"/>
        <v/>
      </c>
      <c r="R37" s="20"/>
      <c r="T37" s="27"/>
    </row>
    <row r="38" spans="3:20" x14ac:dyDescent="0.3">
      <c r="C38" s="20" t="str">
        <f t="shared" si="8"/>
        <v>Underkriterie 10</v>
      </c>
      <c r="D38" s="23" t="str">
        <f t="shared" ref="D38:E40" si="13">IF(D15="","",D15)</f>
        <v/>
      </c>
      <c r="E38" s="24" t="str">
        <f t="shared" si="13"/>
        <v/>
      </c>
      <c r="G38" s="25" t="str">
        <f t="shared" ref="G38:P40" si="14">IF(G15="","",$K$2+$H$2-G15)</f>
        <v/>
      </c>
      <c r="H38" s="25" t="str">
        <f t="shared" si="14"/>
        <v/>
      </c>
      <c r="I38" s="25" t="str">
        <f t="shared" si="14"/>
        <v/>
      </c>
      <c r="J38" s="25" t="str">
        <f t="shared" si="14"/>
        <v/>
      </c>
      <c r="K38" s="25" t="str">
        <f t="shared" si="14"/>
        <v/>
      </c>
      <c r="L38" s="25" t="str">
        <f t="shared" si="14"/>
        <v/>
      </c>
      <c r="M38" s="25" t="str">
        <f t="shared" si="14"/>
        <v/>
      </c>
      <c r="N38" s="25" t="str">
        <f t="shared" si="14"/>
        <v/>
      </c>
      <c r="O38" s="25" t="str">
        <f t="shared" si="14"/>
        <v/>
      </c>
      <c r="P38" s="25" t="str">
        <f t="shared" si="14"/>
        <v/>
      </c>
      <c r="R38" s="20"/>
      <c r="T38" s="27"/>
    </row>
    <row r="39" spans="3:20" x14ac:dyDescent="0.3">
      <c r="C39" s="20" t="str">
        <f t="shared" si="8"/>
        <v>Underkriterie 11</v>
      </c>
      <c r="D39" s="23" t="str">
        <f t="shared" si="13"/>
        <v/>
      </c>
      <c r="E39" s="24" t="str">
        <f t="shared" si="13"/>
        <v/>
      </c>
      <c r="G39" s="25" t="str">
        <f t="shared" si="14"/>
        <v/>
      </c>
      <c r="H39" s="25" t="str">
        <f t="shared" si="14"/>
        <v/>
      </c>
      <c r="I39" s="25" t="str">
        <f t="shared" si="14"/>
        <v/>
      </c>
      <c r="J39" s="25" t="str">
        <f t="shared" si="14"/>
        <v/>
      </c>
      <c r="K39" s="25" t="str">
        <f t="shared" si="14"/>
        <v/>
      </c>
      <c r="L39" s="25" t="str">
        <f t="shared" si="14"/>
        <v/>
      </c>
      <c r="M39" s="25" t="str">
        <f t="shared" si="14"/>
        <v/>
      </c>
      <c r="N39" s="25" t="str">
        <f t="shared" si="14"/>
        <v/>
      </c>
      <c r="O39" s="25" t="str">
        <f t="shared" si="14"/>
        <v/>
      </c>
      <c r="P39" s="25" t="str">
        <f t="shared" si="14"/>
        <v/>
      </c>
      <c r="R39" s="20"/>
      <c r="T39" s="27"/>
    </row>
    <row r="40" spans="3:20" x14ac:dyDescent="0.3">
      <c r="C40" s="20" t="str">
        <f t="shared" si="8"/>
        <v>Underkriterie 12</v>
      </c>
      <c r="D40" s="23" t="str">
        <f t="shared" si="13"/>
        <v/>
      </c>
      <c r="E40" s="24" t="str">
        <f t="shared" si="13"/>
        <v/>
      </c>
      <c r="G40" s="25" t="str">
        <f t="shared" si="14"/>
        <v/>
      </c>
      <c r="H40" s="25" t="str">
        <f t="shared" si="14"/>
        <v/>
      </c>
      <c r="I40" s="25" t="str">
        <f t="shared" si="14"/>
        <v/>
      </c>
      <c r="J40" s="25" t="str">
        <f t="shared" si="14"/>
        <v/>
      </c>
      <c r="K40" s="25" t="str">
        <f t="shared" si="14"/>
        <v/>
      </c>
      <c r="L40" s="25" t="str">
        <f t="shared" si="14"/>
        <v/>
      </c>
      <c r="M40" s="25" t="str">
        <f t="shared" si="14"/>
        <v/>
      </c>
      <c r="N40" s="25" t="str">
        <f t="shared" si="14"/>
        <v/>
      </c>
      <c r="O40" s="25" t="str">
        <f t="shared" si="14"/>
        <v/>
      </c>
      <c r="P40" s="25" t="str">
        <f t="shared" si="14"/>
        <v/>
      </c>
      <c r="R40" s="20"/>
      <c r="T40" s="27"/>
    </row>
    <row r="41" spans="3:20" x14ac:dyDescent="0.3">
      <c r="R41" s="20"/>
      <c r="T41" s="27"/>
    </row>
    <row r="42" spans="3:20" x14ac:dyDescent="0.3">
      <c r="R42" s="20"/>
      <c r="T42" s="27"/>
    </row>
    <row r="43" spans="3:20" x14ac:dyDescent="0.3">
      <c r="R43" s="20"/>
      <c r="T43" s="27"/>
    </row>
    <row r="44" spans="3:20" x14ac:dyDescent="0.3">
      <c r="R44" s="20"/>
      <c r="T44" s="27"/>
    </row>
    <row r="45" spans="3:20" x14ac:dyDescent="0.3">
      <c r="R45" s="20"/>
      <c r="T45" s="27"/>
    </row>
    <row r="46" spans="3:20" x14ac:dyDescent="0.3">
      <c r="C46" s="21" t="s">
        <v>14</v>
      </c>
      <c r="D46" s="21" t="s">
        <v>57</v>
      </c>
      <c r="G46" s="28" t="s">
        <v>0</v>
      </c>
      <c r="H46" s="28" t="s">
        <v>1</v>
      </c>
      <c r="I46" s="28" t="s">
        <v>2</v>
      </c>
      <c r="J46" s="28" t="s">
        <v>4</v>
      </c>
      <c r="K46" s="28" t="s">
        <v>5</v>
      </c>
      <c r="L46" s="28" t="s">
        <v>43</v>
      </c>
      <c r="M46" s="28" t="s">
        <v>44</v>
      </c>
      <c r="N46" s="28" t="s">
        <v>45</v>
      </c>
      <c r="O46" s="28" t="s">
        <v>46</v>
      </c>
      <c r="P46" s="28" t="s">
        <v>47</v>
      </c>
    </row>
    <row r="47" spans="3:20" x14ac:dyDescent="0.3">
      <c r="C47" s="20" t="s">
        <v>27</v>
      </c>
      <c r="G47" s="30">
        <f>IF(ISBLANK(G5),"Fejl",G5)</f>
        <v>12000000</v>
      </c>
      <c r="H47" s="31">
        <f t="shared" ref="H47:P47" si="15">IF(ISBLANK(H5),"Fejl",H5)</f>
        <v>13000000</v>
      </c>
      <c r="I47" s="31">
        <f t="shared" si="15"/>
        <v>14000000</v>
      </c>
      <c r="J47" s="31">
        <f t="shared" si="15"/>
        <v>14500000</v>
      </c>
      <c r="K47" s="31">
        <f t="shared" si="15"/>
        <v>15000000</v>
      </c>
      <c r="L47" s="31">
        <f t="shared" si="15"/>
        <v>16000000</v>
      </c>
      <c r="M47" s="31">
        <f t="shared" si="15"/>
        <v>17000000</v>
      </c>
      <c r="N47" s="31">
        <f t="shared" si="15"/>
        <v>17500000</v>
      </c>
      <c r="O47" s="31">
        <f t="shared" si="15"/>
        <v>18000000</v>
      </c>
      <c r="P47" s="31">
        <f t="shared" si="15"/>
        <v>19000000</v>
      </c>
      <c r="T47" s="32"/>
    </row>
    <row r="48" spans="3:20" x14ac:dyDescent="0.3">
      <c r="C48" s="20" t="str">
        <f t="shared" ref="C48:C59" si="16">C6</f>
        <v>Underkriterie 1</v>
      </c>
      <c r="G48" s="31">
        <f>IF(G6="","Fejl",IF($H$2&gt;$K$2,G6*$T$10,G29*$T$10))</f>
        <v>15600000</v>
      </c>
      <c r="H48" s="31">
        <f t="shared" ref="H48:P48" si="17">IF(H6="","Fejl",IF($H$2&gt;$K$2,H6*$T$10,H29*$T$10))</f>
        <v>13000000</v>
      </c>
      <c r="I48" s="31">
        <f t="shared" si="17"/>
        <v>11700000</v>
      </c>
      <c r="J48" s="31">
        <f t="shared" si="17"/>
        <v>10400000</v>
      </c>
      <c r="K48" s="31">
        <f t="shared" si="17"/>
        <v>9100000</v>
      </c>
      <c r="L48" s="31">
        <f t="shared" si="17"/>
        <v>7800000</v>
      </c>
      <c r="M48" s="31">
        <f t="shared" si="17"/>
        <v>6500000</v>
      </c>
      <c r="N48" s="31">
        <f t="shared" si="17"/>
        <v>5200000</v>
      </c>
      <c r="O48" s="31">
        <f t="shared" si="17"/>
        <v>5200000</v>
      </c>
      <c r="P48" s="31">
        <f t="shared" si="17"/>
        <v>3900000</v>
      </c>
      <c r="T48" s="27"/>
    </row>
    <row r="49" spans="3:20" x14ac:dyDescent="0.3">
      <c r="C49" s="20" t="str">
        <f t="shared" si="16"/>
        <v>Underkriterie 2</v>
      </c>
      <c r="G49" s="31">
        <f t="shared" ref="G49:P59" si="18">IF(G7="","Fejl",IF($H$2&gt;$K$2,G7*$T$10,G30*$T$10))</f>
        <v>15600000</v>
      </c>
      <c r="H49" s="31">
        <f t="shared" si="18"/>
        <v>14300000</v>
      </c>
      <c r="I49" s="31">
        <f t="shared" si="18"/>
        <v>11700000</v>
      </c>
      <c r="J49" s="31">
        <f t="shared" si="18"/>
        <v>9100000</v>
      </c>
      <c r="K49" s="31">
        <f t="shared" si="18"/>
        <v>10400000</v>
      </c>
      <c r="L49" s="31">
        <f t="shared" si="18"/>
        <v>11700000</v>
      </c>
      <c r="M49" s="31">
        <f t="shared" si="18"/>
        <v>7800000</v>
      </c>
      <c r="N49" s="31">
        <f t="shared" si="18"/>
        <v>9100000</v>
      </c>
      <c r="O49" s="31">
        <f t="shared" si="18"/>
        <v>9100000</v>
      </c>
      <c r="P49" s="31">
        <f t="shared" si="18"/>
        <v>10400000</v>
      </c>
      <c r="Q49" s="31"/>
    </row>
    <row r="50" spans="3:20" x14ac:dyDescent="0.3">
      <c r="C50" s="20" t="str">
        <f t="shared" si="16"/>
        <v>Underkriterie 3</v>
      </c>
      <c r="G50" s="31">
        <f t="shared" si="18"/>
        <v>10400000</v>
      </c>
      <c r="H50" s="31">
        <f t="shared" si="18"/>
        <v>15600000</v>
      </c>
      <c r="I50" s="31">
        <f t="shared" si="18"/>
        <v>10400000</v>
      </c>
      <c r="J50" s="31">
        <f t="shared" si="18"/>
        <v>13000000</v>
      </c>
      <c r="K50" s="31">
        <f t="shared" si="18"/>
        <v>3900000</v>
      </c>
      <c r="L50" s="31">
        <f t="shared" si="18"/>
        <v>10400000</v>
      </c>
      <c r="M50" s="31">
        <f t="shared" si="18"/>
        <v>9100000</v>
      </c>
      <c r="N50" s="31">
        <f t="shared" si="18"/>
        <v>13000000</v>
      </c>
      <c r="O50" s="31">
        <f t="shared" si="18"/>
        <v>5200000</v>
      </c>
      <c r="P50" s="31">
        <f t="shared" si="18"/>
        <v>9100000</v>
      </c>
      <c r="T50" s="27"/>
    </row>
    <row r="51" spans="3:20" x14ac:dyDescent="0.3">
      <c r="C51" s="20" t="str">
        <f t="shared" si="16"/>
        <v>Underkriterie 4</v>
      </c>
      <c r="G51" s="31">
        <f t="shared" si="18"/>
        <v>13000000</v>
      </c>
      <c r="H51" s="31">
        <f t="shared" si="18"/>
        <v>2600000</v>
      </c>
      <c r="I51" s="31">
        <f t="shared" si="18"/>
        <v>15600000</v>
      </c>
      <c r="J51" s="31">
        <f t="shared" si="18"/>
        <v>10400000</v>
      </c>
      <c r="K51" s="31">
        <f t="shared" si="18"/>
        <v>14300000</v>
      </c>
      <c r="L51" s="31">
        <f t="shared" si="18"/>
        <v>7800000</v>
      </c>
      <c r="M51" s="31">
        <f t="shared" si="18"/>
        <v>11700000</v>
      </c>
      <c r="N51" s="31">
        <f t="shared" si="18"/>
        <v>6500000</v>
      </c>
      <c r="O51" s="31">
        <f t="shared" si="18"/>
        <v>13000000</v>
      </c>
      <c r="P51" s="31">
        <f t="shared" si="18"/>
        <v>3900000</v>
      </c>
      <c r="T51" s="32"/>
    </row>
    <row r="52" spans="3:20" x14ac:dyDescent="0.3">
      <c r="C52" s="20" t="str">
        <f t="shared" si="16"/>
        <v>Underkriterie 5</v>
      </c>
      <c r="G52" s="31" t="str">
        <f t="shared" si="18"/>
        <v>Fejl</v>
      </c>
      <c r="H52" s="31" t="str">
        <f t="shared" si="18"/>
        <v>Fejl</v>
      </c>
      <c r="I52" s="31" t="str">
        <f t="shared" si="18"/>
        <v>Fejl</v>
      </c>
      <c r="J52" s="31" t="str">
        <f t="shared" si="18"/>
        <v>Fejl</v>
      </c>
      <c r="K52" s="31" t="str">
        <f t="shared" si="18"/>
        <v>Fejl</v>
      </c>
      <c r="L52" s="31" t="str">
        <f t="shared" si="18"/>
        <v>Fejl</v>
      </c>
      <c r="M52" s="31" t="str">
        <f t="shared" si="18"/>
        <v>Fejl</v>
      </c>
      <c r="N52" s="31" t="str">
        <f t="shared" si="18"/>
        <v>Fejl</v>
      </c>
      <c r="O52" s="31" t="str">
        <f t="shared" si="18"/>
        <v>Fejl</v>
      </c>
      <c r="P52" s="31" t="str">
        <f t="shared" si="18"/>
        <v>Fejl</v>
      </c>
      <c r="T52" s="27"/>
    </row>
    <row r="53" spans="3:20" x14ac:dyDescent="0.3">
      <c r="C53" s="20" t="str">
        <f t="shared" si="16"/>
        <v>Underkriterie 6</v>
      </c>
      <c r="G53" s="31" t="str">
        <f t="shared" si="18"/>
        <v>Fejl</v>
      </c>
      <c r="H53" s="31" t="str">
        <f t="shared" si="18"/>
        <v>Fejl</v>
      </c>
      <c r="I53" s="31" t="str">
        <f t="shared" si="18"/>
        <v>Fejl</v>
      </c>
      <c r="J53" s="31" t="str">
        <f t="shared" si="18"/>
        <v>Fejl</v>
      </c>
      <c r="K53" s="31" t="str">
        <f t="shared" si="18"/>
        <v>Fejl</v>
      </c>
      <c r="L53" s="31" t="str">
        <f t="shared" si="18"/>
        <v>Fejl</v>
      </c>
      <c r="M53" s="31" t="str">
        <f t="shared" si="18"/>
        <v>Fejl</v>
      </c>
      <c r="N53" s="31" t="str">
        <f t="shared" si="18"/>
        <v>Fejl</v>
      </c>
      <c r="O53" s="31" t="str">
        <f t="shared" si="18"/>
        <v>Fejl</v>
      </c>
      <c r="P53" s="31" t="str">
        <f t="shared" si="18"/>
        <v>Fejl</v>
      </c>
      <c r="T53" s="26"/>
    </row>
    <row r="54" spans="3:20" x14ac:dyDescent="0.3">
      <c r="C54" s="20" t="str">
        <f t="shared" si="16"/>
        <v>Underkriterie 7</v>
      </c>
      <c r="G54" s="31" t="str">
        <f t="shared" si="18"/>
        <v>Fejl</v>
      </c>
      <c r="H54" s="31" t="str">
        <f t="shared" si="18"/>
        <v>Fejl</v>
      </c>
      <c r="I54" s="31" t="str">
        <f t="shared" si="18"/>
        <v>Fejl</v>
      </c>
      <c r="J54" s="31" t="str">
        <f t="shared" si="18"/>
        <v>Fejl</v>
      </c>
      <c r="K54" s="31" t="str">
        <f t="shared" si="18"/>
        <v>Fejl</v>
      </c>
      <c r="L54" s="31" t="str">
        <f t="shared" si="18"/>
        <v>Fejl</v>
      </c>
      <c r="M54" s="31" t="str">
        <f t="shared" si="18"/>
        <v>Fejl</v>
      </c>
      <c r="N54" s="31" t="str">
        <f t="shared" si="18"/>
        <v>Fejl</v>
      </c>
      <c r="O54" s="31" t="str">
        <f t="shared" si="18"/>
        <v>Fejl</v>
      </c>
      <c r="P54" s="31" t="str">
        <f t="shared" si="18"/>
        <v>Fejl</v>
      </c>
      <c r="Q54" s="31"/>
      <c r="T54" s="27"/>
    </row>
    <row r="55" spans="3:20" x14ac:dyDescent="0.3">
      <c r="C55" s="20" t="str">
        <f t="shared" si="16"/>
        <v>Underkriterie 8</v>
      </c>
      <c r="G55" s="31" t="str">
        <f t="shared" si="18"/>
        <v>Fejl</v>
      </c>
      <c r="H55" s="31" t="str">
        <f t="shared" si="18"/>
        <v>Fejl</v>
      </c>
      <c r="I55" s="31" t="str">
        <f t="shared" si="18"/>
        <v>Fejl</v>
      </c>
      <c r="J55" s="31" t="str">
        <f t="shared" si="18"/>
        <v>Fejl</v>
      </c>
      <c r="K55" s="31" t="str">
        <f t="shared" si="18"/>
        <v>Fejl</v>
      </c>
      <c r="L55" s="31" t="str">
        <f t="shared" si="18"/>
        <v>Fejl</v>
      </c>
      <c r="M55" s="31" t="str">
        <f t="shared" si="18"/>
        <v>Fejl</v>
      </c>
      <c r="N55" s="31" t="str">
        <f t="shared" si="18"/>
        <v>Fejl</v>
      </c>
      <c r="O55" s="31" t="str">
        <f t="shared" si="18"/>
        <v>Fejl</v>
      </c>
      <c r="P55" s="31" t="str">
        <f t="shared" si="18"/>
        <v>Fejl</v>
      </c>
      <c r="T55" s="33"/>
    </row>
    <row r="56" spans="3:20" x14ac:dyDescent="0.3">
      <c r="C56" s="20" t="str">
        <f t="shared" si="16"/>
        <v>Underkriterie 9</v>
      </c>
      <c r="G56" s="31" t="str">
        <f t="shared" si="18"/>
        <v>Fejl</v>
      </c>
      <c r="H56" s="31" t="str">
        <f t="shared" si="18"/>
        <v>Fejl</v>
      </c>
      <c r="I56" s="31" t="str">
        <f t="shared" si="18"/>
        <v>Fejl</v>
      </c>
      <c r="J56" s="31" t="str">
        <f t="shared" si="18"/>
        <v>Fejl</v>
      </c>
      <c r="K56" s="31" t="str">
        <f t="shared" si="18"/>
        <v>Fejl</v>
      </c>
      <c r="L56" s="31" t="str">
        <f t="shared" si="18"/>
        <v>Fejl</v>
      </c>
      <c r="M56" s="31" t="str">
        <f t="shared" si="18"/>
        <v>Fejl</v>
      </c>
      <c r="N56" s="31" t="str">
        <f t="shared" si="18"/>
        <v>Fejl</v>
      </c>
      <c r="O56" s="31" t="str">
        <f t="shared" si="18"/>
        <v>Fejl</v>
      </c>
      <c r="P56" s="31" t="str">
        <f t="shared" si="18"/>
        <v>Fejl</v>
      </c>
      <c r="T56" s="27"/>
    </row>
    <row r="57" spans="3:20" x14ac:dyDescent="0.3">
      <c r="C57" s="20" t="str">
        <f t="shared" si="16"/>
        <v>Underkriterie 10</v>
      </c>
      <c r="G57" s="31" t="str">
        <f t="shared" si="18"/>
        <v>Fejl</v>
      </c>
      <c r="H57" s="31" t="str">
        <f t="shared" si="18"/>
        <v>Fejl</v>
      </c>
      <c r="I57" s="31" t="str">
        <f t="shared" si="18"/>
        <v>Fejl</v>
      </c>
      <c r="J57" s="31" t="str">
        <f t="shared" si="18"/>
        <v>Fejl</v>
      </c>
      <c r="K57" s="31" t="str">
        <f t="shared" si="18"/>
        <v>Fejl</v>
      </c>
      <c r="L57" s="31" t="str">
        <f t="shared" si="18"/>
        <v>Fejl</v>
      </c>
      <c r="M57" s="31" t="str">
        <f t="shared" si="18"/>
        <v>Fejl</v>
      </c>
      <c r="N57" s="31" t="str">
        <f t="shared" si="18"/>
        <v>Fejl</v>
      </c>
      <c r="O57" s="31" t="str">
        <f t="shared" si="18"/>
        <v>Fejl</v>
      </c>
      <c r="P57" s="31" t="str">
        <f t="shared" si="18"/>
        <v>Fejl</v>
      </c>
      <c r="T57" s="26"/>
    </row>
    <row r="58" spans="3:20" x14ac:dyDescent="0.3">
      <c r="C58" s="20" t="str">
        <f t="shared" si="16"/>
        <v>Underkriterie 11</v>
      </c>
      <c r="G58" s="31" t="str">
        <f t="shared" si="18"/>
        <v>Fejl</v>
      </c>
      <c r="H58" s="31" t="str">
        <f t="shared" si="18"/>
        <v>Fejl</v>
      </c>
      <c r="I58" s="31" t="str">
        <f t="shared" si="18"/>
        <v>Fejl</v>
      </c>
      <c r="J58" s="31" t="str">
        <f t="shared" si="18"/>
        <v>Fejl</v>
      </c>
      <c r="K58" s="31" t="str">
        <f t="shared" si="18"/>
        <v>Fejl</v>
      </c>
      <c r="L58" s="31" t="str">
        <f t="shared" si="18"/>
        <v>Fejl</v>
      </c>
      <c r="M58" s="31" t="str">
        <f t="shared" si="18"/>
        <v>Fejl</v>
      </c>
      <c r="N58" s="31" t="str">
        <f t="shared" si="18"/>
        <v>Fejl</v>
      </c>
      <c r="O58" s="31" t="str">
        <f t="shared" si="18"/>
        <v>Fejl</v>
      </c>
      <c r="P58" s="31" t="str">
        <f t="shared" si="18"/>
        <v>Fejl</v>
      </c>
      <c r="Q58" s="31"/>
      <c r="T58" s="27"/>
    </row>
    <row r="59" spans="3:20" x14ac:dyDescent="0.3">
      <c r="C59" s="20" t="str">
        <f t="shared" si="16"/>
        <v>Underkriterie 12</v>
      </c>
      <c r="G59" s="31" t="str">
        <f t="shared" si="18"/>
        <v>Fejl</v>
      </c>
      <c r="H59" s="31" t="str">
        <f t="shared" si="18"/>
        <v>Fejl</v>
      </c>
      <c r="I59" s="31" t="str">
        <f t="shared" si="18"/>
        <v>Fejl</v>
      </c>
      <c r="J59" s="31" t="str">
        <f t="shared" si="18"/>
        <v>Fejl</v>
      </c>
      <c r="K59" s="31" t="str">
        <f t="shared" si="18"/>
        <v>Fejl</v>
      </c>
      <c r="L59" s="31" t="str">
        <f t="shared" si="18"/>
        <v>Fejl</v>
      </c>
      <c r="M59" s="31" t="str">
        <f t="shared" si="18"/>
        <v>Fejl</v>
      </c>
      <c r="N59" s="31" t="str">
        <f t="shared" si="18"/>
        <v>Fejl</v>
      </c>
      <c r="O59" s="31" t="str">
        <f t="shared" si="18"/>
        <v>Fejl</v>
      </c>
      <c r="P59" s="31" t="str">
        <f t="shared" si="18"/>
        <v>Fejl</v>
      </c>
    </row>
    <row r="60" spans="3:20" x14ac:dyDescent="0.3">
      <c r="C60" s="20" t="s">
        <v>7</v>
      </c>
      <c r="G60" s="31">
        <f t="shared" ref="G60:P60" si="19">IFERROR(G47*$E$5,"Fejl")</f>
        <v>4800000</v>
      </c>
      <c r="H60" s="31">
        <f t="shared" si="19"/>
        <v>5200000</v>
      </c>
      <c r="I60" s="31">
        <f t="shared" si="19"/>
        <v>5600000</v>
      </c>
      <c r="J60" s="31">
        <f t="shared" si="19"/>
        <v>5800000</v>
      </c>
      <c r="K60" s="31">
        <f t="shared" si="19"/>
        <v>6000000</v>
      </c>
      <c r="L60" s="31">
        <f t="shared" si="19"/>
        <v>6400000</v>
      </c>
      <c r="M60" s="31">
        <f t="shared" si="19"/>
        <v>6800000</v>
      </c>
      <c r="N60" s="31">
        <f t="shared" si="19"/>
        <v>7000000</v>
      </c>
      <c r="O60" s="31">
        <f t="shared" si="19"/>
        <v>7200000</v>
      </c>
      <c r="P60" s="31">
        <f t="shared" si="19"/>
        <v>7600000</v>
      </c>
    </row>
    <row r="61" spans="3:20" x14ac:dyDescent="0.3">
      <c r="C61" s="20" t="str">
        <f>C6</f>
        <v>Underkriterie 1</v>
      </c>
      <c r="G61" s="31">
        <f>IF(G48="Fejl","Fejl",G48*$E6)</f>
        <v>3120000</v>
      </c>
      <c r="H61" s="31">
        <f t="shared" ref="H61:P61" si="20">IF(H48="Fejl","Fejl",H48*$E6)</f>
        <v>2600000</v>
      </c>
      <c r="I61" s="31">
        <f t="shared" si="20"/>
        <v>2340000</v>
      </c>
      <c r="J61" s="31">
        <f t="shared" si="20"/>
        <v>2080000</v>
      </c>
      <c r="K61" s="31">
        <f t="shared" si="20"/>
        <v>1820000</v>
      </c>
      <c r="L61" s="31">
        <f t="shared" si="20"/>
        <v>1560000</v>
      </c>
      <c r="M61" s="31">
        <f t="shared" si="20"/>
        <v>1300000</v>
      </c>
      <c r="N61" s="31">
        <f t="shared" si="20"/>
        <v>1040000</v>
      </c>
      <c r="O61" s="31">
        <f t="shared" si="20"/>
        <v>1040000</v>
      </c>
      <c r="P61" s="31">
        <f t="shared" si="20"/>
        <v>780000</v>
      </c>
    </row>
    <row r="62" spans="3:20" x14ac:dyDescent="0.3">
      <c r="C62" s="20" t="str">
        <f t="shared" ref="C62:C72" si="21">C7</f>
        <v>Underkriterie 2</v>
      </c>
      <c r="G62" s="31">
        <f t="shared" ref="G62:P72" si="22">IF(G49="Fejl","Fejl",G49*$E7)</f>
        <v>3120000</v>
      </c>
      <c r="H62" s="31">
        <f t="shared" si="22"/>
        <v>2860000</v>
      </c>
      <c r="I62" s="31">
        <f t="shared" si="22"/>
        <v>2340000</v>
      </c>
      <c r="J62" s="31">
        <f t="shared" si="22"/>
        <v>1820000</v>
      </c>
      <c r="K62" s="31">
        <f t="shared" si="22"/>
        <v>2080000</v>
      </c>
      <c r="L62" s="31">
        <f t="shared" si="22"/>
        <v>2340000</v>
      </c>
      <c r="M62" s="31">
        <f t="shared" si="22"/>
        <v>1560000</v>
      </c>
      <c r="N62" s="31">
        <f t="shared" si="22"/>
        <v>1820000</v>
      </c>
      <c r="O62" s="31">
        <f t="shared" si="22"/>
        <v>1820000</v>
      </c>
      <c r="P62" s="31">
        <f t="shared" si="22"/>
        <v>2080000</v>
      </c>
      <c r="T62" s="27"/>
    </row>
    <row r="63" spans="3:20" x14ac:dyDescent="0.3">
      <c r="C63" s="20" t="str">
        <f t="shared" si="21"/>
        <v>Underkriterie 3</v>
      </c>
      <c r="G63" s="31">
        <f>IF(G50="Fejl","Fejl",G50*$E8)</f>
        <v>1040000</v>
      </c>
      <c r="H63" s="31">
        <f t="shared" si="22"/>
        <v>1560000</v>
      </c>
      <c r="I63" s="31">
        <f t="shared" si="22"/>
        <v>1040000</v>
      </c>
      <c r="J63" s="31">
        <f t="shared" si="22"/>
        <v>1300000</v>
      </c>
      <c r="K63" s="31">
        <f t="shared" si="22"/>
        <v>390000</v>
      </c>
      <c r="L63" s="31">
        <f t="shared" si="22"/>
        <v>1040000</v>
      </c>
      <c r="M63" s="31">
        <f t="shared" si="22"/>
        <v>910000</v>
      </c>
      <c r="N63" s="31">
        <f t="shared" si="22"/>
        <v>1300000</v>
      </c>
      <c r="O63" s="31">
        <f t="shared" si="22"/>
        <v>520000</v>
      </c>
      <c r="P63" s="31">
        <f t="shared" si="22"/>
        <v>910000</v>
      </c>
      <c r="T63" s="29"/>
    </row>
    <row r="64" spans="3:20" x14ac:dyDescent="0.3">
      <c r="C64" s="20" t="str">
        <f t="shared" si="21"/>
        <v>Underkriterie 4</v>
      </c>
      <c r="G64" s="31">
        <f t="shared" si="22"/>
        <v>1300000</v>
      </c>
      <c r="H64" s="31">
        <f t="shared" si="22"/>
        <v>260000</v>
      </c>
      <c r="I64" s="31">
        <f t="shared" si="22"/>
        <v>1560000</v>
      </c>
      <c r="J64" s="31">
        <f t="shared" si="22"/>
        <v>1040000</v>
      </c>
      <c r="K64" s="31">
        <f t="shared" si="22"/>
        <v>1430000</v>
      </c>
      <c r="L64" s="31">
        <f t="shared" si="22"/>
        <v>780000</v>
      </c>
      <c r="M64" s="31">
        <f t="shared" si="22"/>
        <v>1170000</v>
      </c>
      <c r="N64" s="31">
        <f t="shared" si="22"/>
        <v>650000</v>
      </c>
      <c r="O64" s="31">
        <f t="shared" si="22"/>
        <v>1300000</v>
      </c>
      <c r="P64" s="31">
        <f t="shared" si="22"/>
        <v>390000</v>
      </c>
      <c r="Q64" s="31"/>
      <c r="T64" s="29"/>
    </row>
    <row r="65" spans="3:20" x14ac:dyDescent="0.3">
      <c r="C65" s="20" t="str">
        <f t="shared" si="21"/>
        <v>Underkriterie 5</v>
      </c>
      <c r="G65" s="31" t="str">
        <f t="shared" si="22"/>
        <v>Fejl</v>
      </c>
      <c r="H65" s="31" t="str">
        <f t="shared" si="22"/>
        <v>Fejl</v>
      </c>
      <c r="I65" s="31" t="str">
        <f t="shared" si="22"/>
        <v>Fejl</v>
      </c>
      <c r="J65" s="31" t="str">
        <f t="shared" si="22"/>
        <v>Fejl</v>
      </c>
      <c r="K65" s="31" t="str">
        <f t="shared" si="22"/>
        <v>Fejl</v>
      </c>
      <c r="L65" s="31" t="str">
        <f t="shared" si="22"/>
        <v>Fejl</v>
      </c>
      <c r="M65" s="31" t="str">
        <f t="shared" si="22"/>
        <v>Fejl</v>
      </c>
      <c r="N65" s="31" t="str">
        <f t="shared" si="22"/>
        <v>Fejl</v>
      </c>
      <c r="O65" s="31" t="str">
        <f t="shared" si="22"/>
        <v>Fejl</v>
      </c>
      <c r="P65" s="31" t="str">
        <f t="shared" si="22"/>
        <v>Fejl</v>
      </c>
      <c r="T65" s="26"/>
    </row>
    <row r="66" spans="3:20" x14ac:dyDescent="0.3">
      <c r="C66" s="20" t="str">
        <f t="shared" si="21"/>
        <v>Underkriterie 6</v>
      </c>
      <c r="G66" s="31" t="str">
        <f t="shared" si="22"/>
        <v>Fejl</v>
      </c>
      <c r="H66" s="31" t="str">
        <f t="shared" si="22"/>
        <v>Fejl</v>
      </c>
      <c r="I66" s="31" t="str">
        <f t="shared" si="22"/>
        <v>Fejl</v>
      </c>
      <c r="J66" s="31" t="str">
        <f t="shared" si="22"/>
        <v>Fejl</v>
      </c>
      <c r="K66" s="31" t="str">
        <f t="shared" si="22"/>
        <v>Fejl</v>
      </c>
      <c r="L66" s="31" t="str">
        <f t="shared" si="22"/>
        <v>Fejl</v>
      </c>
      <c r="M66" s="31" t="str">
        <f t="shared" si="22"/>
        <v>Fejl</v>
      </c>
      <c r="N66" s="31" t="str">
        <f t="shared" si="22"/>
        <v>Fejl</v>
      </c>
      <c r="O66" s="31" t="str">
        <f t="shared" si="22"/>
        <v>Fejl</v>
      </c>
      <c r="P66" s="31" t="str">
        <f t="shared" si="22"/>
        <v>Fejl</v>
      </c>
      <c r="T66" s="34"/>
    </row>
    <row r="67" spans="3:20" x14ac:dyDescent="0.3">
      <c r="C67" s="20" t="str">
        <f t="shared" si="21"/>
        <v>Underkriterie 7</v>
      </c>
      <c r="G67" s="31" t="str">
        <f t="shared" si="22"/>
        <v>Fejl</v>
      </c>
      <c r="H67" s="31" t="str">
        <f t="shared" si="22"/>
        <v>Fejl</v>
      </c>
      <c r="I67" s="31" t="str">
        <f t="shared" si="22"/>
        <v>Fejl</v>
      </c>
      <c r="J67" s="31" t="str">
        <f t="shared" si="22"/>
        <v>Fejl</v>
      </c>
      <c r="K67" s="31" t="str">
        <f t="shared" si="22"/>
        <v>Fejl</v>
      </c>
      <c r="L67" s="31" t="str">
        <f t="shared" si="22"/>
        <v>Fejl</v>
      </c>
      <c r="M67" s="31" t="str">
        <f t="shared" si="22"/>
        <v>Fejl</v>
      </c>
      <c r="N67" s="31" t="str">
        <f t="shared" si="22"/>
        <v>Fejl</v>
      </c>
      <c r="O67" s="31" t="str">
        <f t="shared" si="22"/>
        <v>Fejl</v>
      </c>
      <c r="P67" s="31" t="str">
        <f t="shared" si="22"/>
        <v>Fejl</v>
      </c>
    </row>
    <row r="68" spans="3:20" x14ac:dyDescent="0.3">
      <c r="C68" s="20" t="str">
        <f t="shared" si="21"/>
        <v>Underkriterie 8</v>
      </c>
      <c r="G68" s="31" t="str">
        <f t="shared" si="22"/>
        <v>Fejl</v>
      </c>
      <c r="H68" s="31" t="str">
        <f t="shared" si="22"/>
        <v>Fejl</v>
      </c>
      <c r="I68" s="31" t="str">
        <f t="shared" si="22"/>
        <v>Fejl</v>
      </c>
      <c r="J68" s="31" t="str">
        <f t="shared" si="22"/>
        <v>Fejl</v>
      </c>
      <c r="K68" s="31" t="str">
        <f t="shared" si="22"/>
        <v>Fejl</v>
      </c>
      <c r="L68" s="31" t="str">
        <f t="shared" si="22"/>
        <v>Fejl</v>
      </c>
      <c r="M68" s="31" t="str">
        <f t="shared" si="22"/>
        <v>Fejl</v>
      </c>
      <c r="N68" s="31" t="str">
        <f t="shared" si="22"/>
        <v>Fejl</v>
      </c>
      <c r="O68" s="31" t="str">
        <f t="shared" si="22"/>
        <v>Fejl</v>
      </c>
      <c r="P68" s="31" t="str">
        <f t="shared" si="22"/>
        <v>Fejl</v>
      </c>
      <c r="T68" s="21"/>
    </row>
    <row r="69" spans="3:20" x14ac:dyDescent="0.3">
      <c r="C69" s="20" t="str">
        <f t="shared" si="21"/>
        <v>Underkriterie 9</v>
      </c>
      <c r="G69" s="31" t="str">
        <f t="shared" si="22"/>
        <v>Fejl</v>
      </c>
      <c r="H69" s="31" t="str">
        <f t="shared" si="22"/>
        <v>Fejl</v>
      </c>
      <c r="I69" s="31" t="str">
        <f t="shared" si="22"/>
        <v>Fejl</v>
      </c>
      <c r="J69" s="31" t="str">
        <f t="shared" si="22"/>
        <v>Fejl</v>
      </c>
      <c r="K69" s="31" t="str">
        <f t="shared" si="22"/>
        <v>Fejl</v>
      </c>
      <c r="L69" s="31" t="str">
        <f t="shared" si="22"/>
        <v>Fejl</v>
      </c>
      <c r="M69" s="31" t="str">
        <f t="shared" si="22"/>
        <v>Fejl</v>
      </c>
      <c r="N69" s="31" t="str">
        <f t="shared" si="22"/>
        <v>Fejl</v>
      </c>
      <c r="O69" s="31" t="str">
        <f t="shared" si="22"/>
        <v>Fejl</v>
      </c>
      <c r="P69" s="31" t="str">
        <f t="shared" si="22"/>
        <v>Fejl</v>
      </c>
      <c r="T69" s="35"/>
    </row>
    <row r="70" spans="3:20" x14ac:dyDescent="0.3">
      <c r="C70" s="20" t="str">
        <f t="shared" si="21"/>
        <v>Underkriterie 10</v>
      </c>
      <c r="G70" s="31" t="str">
        <f t="shared" si="22"/>
        <v>Fejl</v>
      </c>
      <c r="H70" s="31" t="str">
        <f t="shared" si="22"/>
        <v>Fejl</v>
      </c>
      <c r="I70" s="31" t="str">
        <f t="shared" si="22"/>
        <v>Fejl</v>
      </c>
      <c r="J70" s="31" t="str">
        <f t="shared" si="22"/>
        <v>Fejl</v>
      </c>
      <c r="K70" s="31" t="str">
        <f t="shared" si="22"/>
        <v>Fejl</v>
      </c>
      <c r="L70" s="31" t="str">
        <f t="shared" si="22"/>
        <v>Fejl</v>
      </c>
      <c r="M70" s="31" t="str">
        <f t="shared" si="22"/>
        <v>Fejl</v>
      </c>
      <c r="N70" s="31" t="str">
        <f t="shared" si="22"/>
        <v>Fejl</v>
      </c>
      <c r="O70" s="31" t="str">
        <f t="shared" si="22"/>
        <v>Fejl</v>
      </c>
      <c r="P70" s="31" t="str">
        <f t="shared" si="22"/>
        <v>Fejl</v>
      </c>
      <c r="T70" s="35"/>
    </row>
    <row r="71" spans="3:20" x14ac:dyDescent="0.3">
      <c r="C71" s="20" t="str">
        <f t="shared" si="21"/>
        <v>Underkriterie 11</v>
      </c>
      <c r="G71" s="31" t="str">
        <f t="shared" si="22"/>
        <v>Fejl</v>
      </c>
      <c r="H71" s="31" t="str">
        <f t="shared" si="22"/>
        <v>Fejl</v>
      </c>
      <c r="I71" s="31" t="str">
        <f t="shared" si="22"/>
        <v>Fejl</v>
      </c>
      <c r="J71" s="31" t="str">
        <f t="shared" si="22"/>
        <v>Fejl</v>
      </c>
      <c r="K71" s="31" t="str">
        <f t="shared" si="22"/>
        <v>Fejl</v>
      </c>
      <c r="L71" s="31" t="str">
        <f t="shared" si="22"/>
        <v>Fejl</v>
      </c>
      <c r="M71" s="31" t="str">
        <f t="shared" si="22"/>
        <v>Fejl</v>
      </c>
      <c r="N71" s="31" t="str">
        <f t="shared" si="22"/>
        <v>Fejl</v>
      </c>
      <c r="O71" s="31" t="str">
        <f t="shared" si="22"/>
        <v>Fejl</v>
      </c>
      <c r="P71" s="31" t="str">
        <f t="shared" si="22"/>
        <v>Fejl</v>
      </c>
      <c r="T71" s="36"/>
    </row>
    <row r="72" spans="3:20" x14ac:dyDescent="0.3">
      <c r="C72" s="20" t="str">
        <f t="shared" si="21"/>
        <v>Underkriterie 12</v>
      </c>
      <c r="G72" s="31" t="str">
        <f t="shared" si="22"/>
        <v>Fejl</v>
      </c>
      <c r="H72" s="31" t="str">
        <f t="shared" si="22"/>
        <v>Fejl</v>
      </c>
      <c r="I72" s="31" t="str">
        <f t="shared" si="22"/>
        <v>Fejl</v>
      </c>
      <c r="J72" s="31" t="str">
        <f t="shared" si="22"/>
        <v>Fejl</v>
      </c>
      <c r="K72" s="31" t="str">
        <f t="shared" si="22"/>
        <v>Fejl</v>
      </c>
      <c r="L72" s="31" t="str">
        <f t="shared" si="22"/>
        <v>Fejl</v>
      </c>
      <c r="M72" s="31" t="str">
        <f t="shared" si="22"/>
        <v>Fejl</v>
      </c>
      <c r="N72" s="31" t="str">
        <f t="shared" si="22"/>
        <v>Fejl</v>
      </c>
      <c r="O72" s="31" t="str">
        <f t="shared" si="22"/>
        <v>Fejl</v>
      </c>
      <c r="P72" s="31" t="str">
        <f t="shared" si="22"/>
        <v>Fejl</v>
      </c>
      <c r="Q72" s="31"/>
      <c r="T72" s="35"/>
    </row>
    <row r="73" spans="3:20" x14ac:dyDescent="0.3">
      <c r="C73" s="20" t="s">
        <v>3</v>
      </c>
      <c r="G73" s="31">
        <f t="shared" ref="G73:P73" si="23">SUM(G60:G72)</f>
        <v>13380000</v>
      </c>
      <c r="H73" s="31">
        <f t="shared" si="23"/>
        <v>12480000</v>
      </c>
      <c r="I73" s="31">
        <f t="shared" si="23"/>
        <v>12880000</v>
      </c>
      <c r="J73" s="31">
        <f t="shared" si="23"/>
        <v>12040000</v>
      </c>
      <c r="K73" s="31">
        <f t="shared" si="23"/>
        <v>11720000</v>
      </c>
      <c r="L73" s="31">
        <f t="shared" si="23"/>
        <v>12120000</v>
      </c>
      <c r="M73" s="31">
        <f t="shared" si="23"/>
        <v>11740000</v>
      </c>
      <c r="N73" s="31">
        <f t="shared" si="23"/>
        <v>11810000</v>
      </c>
      <c r="O73" s="31">
        <f t="shared" si="23"/>
        <v>11880000</v>
      </c>
      <c r="P73" s="31">
        <f t="shared" si="23"/>
        <v>11760000</v>
      </c>
    </row>
    <row r="74" spans="3:20" x14ac:dyDescent="0.3">
      <c r="T74" s="29"/>
    </row>
    <row r="75" spans="3:20" x14ac:dyDescent="0.3">
      <c r="C75" s="21" t="s">
        <v>14</v>
      </c>
      <c r="D75" s="21" t="s">
        <v>60</v>
      </c>
      <c r="G75" s="28" t="s">
        <v>0</v>
      </c>
      <c r="H75" s="28" t="s">
        <v>1</v>
      </c>
      <c r="I75" s="28" t="s">
        <v>2</v>
      </c>
      <c r="J75" s="28" t="s">
        <v>4</v>
      </c>
      <c r="K75" s="28" t="s">
        <v>5</v>
      </c>
      <c r="L75" s="28" t="s">
        <v>43</v>
      </c>
      <c r="M75" s="28" t="s">
        <v>44</v>
      </c>
      <c r="N75" s="28" t="s">
        <v>45</v>
      </c>
      <c r="O75" s="28" t="s">
        <v>46</v>
      </c>
      <c r="P75" s="28" t="s">
        <v>47</v>
      </c>
    </row>
    <row r="76" spans="3:20" x14ac:dyDescent="0.3">
      <c r="C76" s="20" t="s">
        <v>7</v>
      </c>
      <c r="G76" s="31">
        <f t="shared" ref="G76:P76" si="24">IF(ISBLANK(G5),"Fejl",G5)</f>
        <v>12000000</v>
      </c>
      <c r="H76" s="31">
        <f t="shared" si="24"/>
        <v>13000000</v>
      </c>
      <c r="I76" s="31">
        <f t="shared" si="24"/>
        <v>14000000</v>
      </c>
      <c r="J76" s="31">
        <f t="shared" si="24"/>
        <v>14500000</v>
      </c>
      <c r="K76" s="31">
        <f t="shared" si="24"/>
        <v>15000000</v>
      </c>
      <c r="L76" s="31">
        <f t="shared" si="24"/>
        <v>16000000</v>
      </c>
      <c r="M76" s="31">
        <f t="shared" si="24"/>
        <v>17000000</v>
      </c>
      <c r="N76" s="31">
        <f t="shared" si="24"/>
        <v>17500000</v>
      </c>
      <c r="O76" s="31">
        <f t="shared" si="24"/>
        <v>18000000</v>
      </c>
      <c r="P76" s="31">
        <f t="shared" si="24"/>
        <v>19000000</v>
      </c>
      <c r="R76" s="20"/>
    </row>
    <row r="77" spans="3:20" x14ac:dyDescent="0.3">
      <c r="C77" s="20" t="str">
        <f>C6</f>
        <v>Underkriterie 1</v>
      </c>
      <c r="G77" s="31">
        <f>IF(G6="","Fejl",IF($H$2&gt;$K$2,G6*$T$12,G29*$T$12))</f>
        <v>17000000</v>
      </c>
      <c r="H77" s="31">
        <f t="shared" ref="H77:P77" si="25">IF(H6="","Fejl",IF($H$2&gt;$K$2,H6*$T$12,H29*$T$12))</f>
        <v>14166666.666666668</v>
      </c>
      <c r="I77" s="31">
        <f t="shared" si="25"/>
        <v>12750000</v>
      </c>
      <c r="J77" s="31">
        <f t="shared" si="25"/>
        <v>11333333.333333334</v>
      </c>
      <c r="K77" s="31">
        <f t="shared" si="25"/>
        <v>9916666.6666666679</v>
      </c>
      <c r="L77" s="31">
        <f t="shared" si="25"/>
        <v>8500000</v>
      </c>
      <c r="M77" s="31">
        <f t="shared" si="25"/>
        <v>7083333.333333334</v>
      </c>
      <c r="N77" s="31">
        <f t="shared" si="25"/>
        <v>5666666.666666667</v>
      </c>
      <c r="O77" s="31">
        <f t="shared" si="25"/>
        <v>5666666.666666667</v>
      </c>
      <c r="P77" s="31">
        <f t="shared" si="25"/>
        <v>4250000</v>
      </c>
      <c r="R77" s="20"/>
    </row>
    <row r="78" spans="3:20" x14ac:dyDescent="0.3">
      <c r="C78" s="20" t="str">
        <f t="shared" ref="C78:C88" si="26">C7</f>
        <v>Underkriterie 2</v>
      </c>
      <c r="G78" s="31">
        <f t="shared" ref="G78:P88" si="27">IF(G7="","Fejl",IF($H$2&gt;$K$2,G7*$T$12,G30*$T$12))</f>
        <v>17000000</v>
      </c>
      <c r="H78" s="31">
        <f t="shared" si="27"/>
        <v>15583333.333333334</v>
      </c>
      <c r="I78" s="31">
        <f t="shared" si="27"/>
        <v>12750000</v>
      </c>
      <c r="J78" s="31">
        <f t="shared" si="27"/>
        <v>9916666.6666666679</v>
      </c>
      <c r="K78" s="31">
        <f t="shared" si="27"/>
        <v>11333333.333333334</v>
      </c>
      <c r="L78" s="31">
        <f t="shared" si="27"/>
        <v>12750000</v>
      </c>
      <c r="M78" s="31">
        <f t="shared" si="27"/>
        <v>8500000</v>
      </c>
      <c r="N78" s="31">
        <f t="shared" si="27"/>
        <v>9916666.6666666679</v>
      </c>
      <c r="O78" s="31">
        <f t="shared" si="27"/>
        <v>9916666.6666666679</v>
      </c>
      <c r="P78" s="31">
        <f t="shared" si="27"/>
        <v>11333333.333333334</v>
      </c>
      <c r="R78" s="20"/>
    </row>
    <row r="79" spans="3:20" x14ac:dyDescent="0.3">
      <c r="C79" s="20" t="str">
        <f t="shared" si="26"/>
        <v>Underkriterie 3</v>
      </c>
      <c r="G79" s="31">
        <f t="shared" si="27"/>
        <v>11333333.333333334</v>
      </c>
      <c r="H79" s="31">
        <f t="shared" si="27"/>
        <v>17000000</v>
      </c>
      <c r="I79" s="31">
        <f t="shared" si="27"/>
        <v>11333333.333333334</v>
      </c>
      <c r="J79" s="31">
        <f t="shared" si="27"/>
        <v>14166666.666666668</v>
      </c>
      <c r="K79" s="31">
        <f t="shared" si="27"/>
        <v>4250000</v>
      </c>
      <c r="L79" s="31">
        <f t="shared" si="27"/>
        <v>11333333.333333334</v>
      </c>
      <c r="M79" s="31">
        <f t="shared" si="27"/>
        <v>9916666.6666666679</v>
      </c>
      <c r="N79" s="31">
        <f t="shared" si="27"/>
        <v>14166666.666666668</v>
      </c>
      <c r="O79" s="31">
        <f t="shared" si="27"/>
        <v>5666666.666666667</v>
      </c>
      <c r="P79" s="31">
        <f t="shared" si="27"/>
        <v>9916666.6666666679</v>
      </c>
      <c r="R79" s="20"/>
    </row>
    <row r="80" spans="3:20" x14ac:dyDescent="0.3">
      <c r="C80" s="20" t="str">
        <f t="shared" si="26"/>
        <v>Underkriterie 4</v>
      </c>
      <c r="G80" s="31">
        <f t="shared" si="27"/>
        <v>14166666.666666668</v>
      </c>
      <c r="H80" s="31">
        <f t="shared" si="27"/>
        <v>2833333.3333333335</v>
      </c>
      <c r="I80" s="31">
        <f t="shared" si="27"/>
        <v>17000000</v>
      </c>
      <c r="J80" s="31">
        <f t="shared" si="27"/>
        <v>11333333.333333334</v>
      </c>
      <c r="K80" s="31">
        <f t="shared" si="27"/>
        <v>15583333.333333334</v>
      </c>
      <c r="L80" s="31">
        <f t="shared" si="27"/>
        <v>8500000</v>
      </c>
      <c r="M80" s="31">
        <f t="shared" si="27"/>
        <v>12750000</v>
      </c>
      <c r="N80" s="31">
        <f t="shared" si="27"/>
        <v>7083333.333333334</v>
      </c>
      <c r="O80" s="31">
        <f t="shared" si="27"/>
        <v>14166666.666666668</v>
      </c>
      <c r="P80" s="31">
        <f t="shared" si="27"/>
        <v>4250000</v>
      </c>
      <c r="R80" s="20"/>
    </row>
    <row r="81" spans="3:20" x14ac:dyDescent="0.3">
      <c r="C81" s="20" t="str">
        <f t="shared" si="26"/>
        <v>Underkriterie 5</v>
      </c>
      <c r="G81" s="31" t="str">
        <f t="shared" si="27"/>
        <v>Fejl</v>
      </c>
      <c r="H81" s="31" t="str">
        <f t="shared" si="27"/>
        <v>Fejl</v>
      </c>
      <c r="I81" s="31" t="str">
        <f t="shared" si="27"/>
        <v>Fejl</v>
      </c>
      <c r="J81" s="31" t="str">
        <f t="shared" si="27"/>
        <v>Fejl</v>
      </c>
      <c r="K81" s="31" t="str">
        <f t="shared" si="27"/>
        <v>Fejl</v>
      </c>
      <c r="L81" s="31" t="str">
        <f t="shared" si="27"/>
        <v>Fejl</v>
      </c>
      <c r="M81" s="31" t="str">
        <f t="shared" si="27"/>
        <v>Fejl</v>
      </c>
      <c r="N81" s="31" t="str">
        <f t="shared" si="27"/>
        <v>Fejl</v>
      </c>
      <c r="O81" s="31" t="str">
        <f t="shared" si="27"/>
        <v>Fejl</v>
      </c>
      <c r="P81" s="31" t="str">
        <f t="shared" si="27"/>
        <v>Fejl</v>
      </c>
      <c r="R81" s="20"/>
      <c r="T81" s="29"/>
    </row>
    <row r="82" spans="3:20" x14ac:dyDescent="0.3">
      <c r="C82" s="20" t="str">
        <f t="shared" si="26"/>
        <v>Underkriterie 6</v>
      </c>
      <c r="G82" s="31" t="str">
        <f t="shared" si="27"/>
        <v>Fejl</v>
      </c>
      <c r="H82" s="31" t="str">
        <f t="shared" si="27"/>
        <v>Fejl</v>
      </c>
      <c r="I82" s="31" t="str">
        <f t="shared" si="27"/>
        <v>Fejl</v>
      </c>
      <c r="J82" s="31" t="str">
        <f t="shared" si="27"/>
        <v>Fejl</v>
      </c>
      <c r="K82" s="31" t="str">
        <f t="shared" si="27"/>
        <v>Fejl</v>
      </c>
      <c r="L82" s="31" t="str">
        <f t="shared" si="27"/>
        <v>Fejl</v>
      </c>
      <c r="M82" s="31" t="str">
        <f t="shared" si="27"/>
        <v>Fejl</v>
      </c>
      <c r="N82" s="31" t="str">
        <f t="shared" si="27"/>
        <v>Fejl</v>
      </c>
      <c r="O82" s="31" t="str">
        <f t="shared" si="27"/>
        <v>Fejl</v>
      </c>
      <c r="P82" s="31" t="str">
        <f t="shared" si="27"/>
        <v>Fejl</v>
      </c>
      <c r="R82" s="20"/>
      <c r="T82" s="29"/>
    </row>
    <row r="83" spans="3:20" x14ac:dyDescent="0.3">
      <c r="C83" s="20" t="str">
        <f t="shared" si="26"/>
        <v>Underkriterie 7</v>
      </c>
      <c r="G83" s="31" t="str">
        <f t="shared" si="27"/>
        <v>Fejl</v>
      </c>
      <c r="H83" s="31" t="str">
        <f t="shared" si="27"/>
        <v>Fejl</v>
      </c>
      <c r="I83" s="31" t="str">
        <f t="shared" si="27"/>
        <v>Fejl</v>
      </c>
      <c r="J83" s="31" t="str">
        <f t="shared" si="27"/>
        <v>Fejl</v>
      </c>
      <c r="K83" s="31" t="str">
        <f t="shared" si="27"/>
        <v>Fejl</v>
      </c>
      <c r="L83" s="31" t="str">
        <f t="shared" si="27"/>
        <v>Fejl</v>
      </c>
      <c r="M83" s="31" t="str">
        <f t="shared" si="27"/>
        <v>Fejl</v>
      </c>
      <c r="N83" s="31" t="str">
        <f t="shared" si="27"/>
        <v>Fejl</v>
      </c>
      <c r="O83" s="31" t="str">
        <f t="shared" si="27"/>
        <v>Fejl</v>
      </c>
      <c r="P83" s="31" t="str">
        <f t="shared" si="27"/>
        <v>Fejl</v>
      </c>
      <c r="R83" s="20"/>
      <c r="T83" s="29"/>
    </row>
    <row r="84" spans="3:20" x14ac:dyDescent="0.3">
      <c r="C84" s="20" t="str">
        <f t="shared" si="26"/>
        <v>Underkriterie 8</v>
      </c>
      <c r="G84" s="31" t="str">
        <f t="shared" si="27"/>
        <v>Fejl</v>
      </c>
      <c r="H84" s="31" t="str">
        <f t="shared" si="27"/>
        <v>Fejl</v>
      </c>
      <c r="I84" s="31" t="str">
        <f t="shared" si="27"/>
        <v>Fejl</v>
      </c>
      <c r="J84" s="31" t="str">
        <f t="shared" si="27"/>
        <v>Fejl</v>
      </c>
      <c r="K84" s="31" t="str">
        <f t="shared" si="27"/>
        <v>Fejl</v>
      </c>
      <c r="L84" s="31" t="str">
        <f t="shared" si="27"/>
        <v>Fejl</v>
      </c>
      <c r="M84" s="31" t="str">
        <f t="shared" si="27"/>
        <v>Fejl</v>
      </c>
      <c r="N84" s="31" t="str">
        <f t="shared" si="27"/>
        <v>Fejl</v>
      </c>
      <c r="O84" s="31" t="str">
        <f t="shared" si="27"/>
        <v>Fejl</v>
      </c>
      <c r="P84" s="31" t="str">
        <f t="shared" si="27"/>
        <v>Fejl</v>
      </c>
      <c r="R84" s="20"/>
      <c r="T84" s="29"/>
    </row>
    <row r="85" spans="3:20" x14ac:dyDescent="0.3">
      <c r="C85" s="20" t="str">
        <f t="shared" si="26"/>
        <v>Underkriterie 9</v>
      </c>
      <c r="G85" s="31" t="str">
        <f t="shared" si="27"/>
        <v>Fejl</v>
      </c>
      <c r="H85" s="31" t="str">
        <f t="shared" si="27"/>
        <v>Fejl</v>
      </c>
      <c r="I85" s="31" t="str">
        <f t="shared" si="27"/>
        <v>Fejl</v>
      </c>
      <c r="J85" s="31" t="str">
        <f t="shared" si="27"/>
        <v>Fejl</v>
      </c>
      <c r="K85" s="31" t="str">
        <f t="shared" si="27"/>
        <v>Fejl</v>
      </c>
      <c r="L85" s="31" t="str">
        <f t="shared" si="27"/>
        <v>Fejl</v>
      </c>
      <c r="M85" s="31" t="str">
        <f t="shared" si="27"/>
        <v>Fejl</v>
      </c>
      <c r="N85" s="31" t="str">
        <f t="shared" si="27"/>
        <v>Fejl</v>
      </c>
      <c r="O85" s="31" t="str">
        <f t="shared" si="27"/>
        <v>Fejl</v>
      </c>
      <c r="P85" s="31" t="str">
        <f t="shared" si="27"/>
        <v>Fejl</v>
      </c>
      <c r="R85" s="20"/>
      <c r="T85" s="29"/>
    </row>
    <row r="86" spans="3:20" x14ac:dyDescent="0.3">
      <c r="C86" s="20" t="str">
        <f t="shared" si="26"/>
        <v>Underkriterie 10</v>
      </c>
      <c r="G86" s="31" t="str">
        <f t="shared" si="27"/>
        <v>Fejl</v>
      </c>
      <c r="H86" s="31" t="str">
        <f t="shared" si="27"/>
        <v>Fejl</v>
      </c>
      <c r="I86" s="31" t="str">
        <f t="shared" si="27"/>
        <v>Fejl</v>
      </c>
      <c r="J86" s="31" t="str">
        <f t="shared" si="27"/>
        <v>Fejl</v>
      </c>
      <c r="K86" s="31" t="str">
        <f t="shared" si="27"/>
        <v>Fejl</v>
      </c>
      <c r="L86" s="31" t="str">
        <f t="shared" si="27"/>
        <v>Fejl</v>
      </c>
      <c r="M86" s="31" t="str">
        <f t="shared" si="27"/>
        <v>Fejl</v>
      </c>
      <c r="N86" s="31" t="str">
        <f t="shared" si="27"/>
        <v>Fejl</v>
      </c>
      <c r="O86" s="31" t="str">
        <f t="shared" si="27"/>
        <v>Fejl</v>
      </c>
      <c r="P86" s="31" t="str">
        <f t="shared" si="27"/>
        <v>Fejl</v>
      </c>
      <c r="R86" s="20"/>
      <c r="T86" s="29"/>
    </row>
    <row r="87" spans="3:20" x14ac:dyDescent="0.3">
      <c r="C87" s="20" t="str">
        <f t="shared" si="26"/>
        <v>Underkriterie 11</v>
      </c>
      <c r="G87" s="31" t="str">
        <f t="shared" si="27"/>
        <v>Fejl</v>
      </c>
      <c r="H87" s="31" t="str">
        <f t="shared" si="27"/>
        <v>Fejl</v>
      </c>
      <c r="I87" s="31" t="str">
        <f t="shared" si="27"/>
        <v>Fejl</v>
      </c>
      <c r="J87" s="31" t="str">
        <f t="shared" si="27"/>
        <v>Fejl</v>
      </c>
      <c r="K87" s="31" t="str">
        <f t="shared" si="27"/>
        <v>Fejl</v>
      </c>
      <c r="L87" s="31" t="str">
        <f t="shared" si="27"/>
        <v>Fejl</v>
      </c>
      <c r="M87" s="31" t="str">
        <f t="shared" si="27"/>
        <v>Fejl</v>
      </c>
      <c r="N87" s="31" t="str">
        <f t="shared" si="27"/>
        <v>Fejl</v>
      </c>
      <c r="O87" s="31" t="str">
        <f t="shared" si="27"/>
        <v>Fejl</v>
      </c>
      <c r="P87" s="31" t="str">
        <f t="shared" si="27"/>
        <v>Fejl</v>
      </c>
      <c r="R87" s="20"/>
      <c r="T87" s="29"/>
    </row>
    <row r="88" spans="3:20" x14ac:dyDescent="0.3">
      <c r="C88" s="20" t="str">
        <f t="shared" si="26"/>
        <v>Underkriterie 12</v>
      </c>
      <c r="G88" s="31" t="str">
        <f>IF(G17="","Fejl",IF($H$2&gt;$K$2,G17*$T$12,G40*$T$12))</f>
        <v>Fejl</v>
      </c>
      <c r="H88" s="31" t="str">
        <f t="shared" si="27"/>
        <v>Fejl</v>
      </c>
      <c r="I88" s="31" t="str">
        <f t="shared" si="27"/>
        <v>Fejl</v>
      </c>
      <c r="J88" s="31" t="str">
        <f t="shared" si="27"/>
        <v>Fejl</v>
      </c>
      <c r="K88" s="31" t="str">
        <f t="shared" si="27"/>
        <v>Fejl</v>
      </c>
      <c r="L88" s="31" t="str">
        <f t="shared" si="27"/>
        <v>Fejl</v>
      </c>
      <c r="M88" s="31" t="str">
        <f t="shared" si="27"/>
        <v>Fejl</v>
      </c>
      <c r="N88" s="31" t="str">
        <f t="shared" si="27"/>
        <v>Fejl</v>
      </c>
      <c r="O88" s="31" t="str">
        <f t="shared" si="27"/>
        <v>Fejl</v>
      </c>
      <c r="P88" s="31" t="str">
        <f t="shared" si="27"/>
        <v>Fejl</v>
      </c>
      <c r="R88" s="20"/>
      <c r="T88" s="29"/>
    </row>
    <row r="89" spans="3:20" x14ac:dyDescent="0.3">
      <c r="C89" s="20" t="s">
        <v>7</v>
      </c>
      <c r="G89" s="31">
        <f>IFERROR(G76*$E$5,"Fejl")</f>
        <v>4800000</v>
      </c>
      <c r="H89" s="31">
        <f t="shared" ref="H89:P89" si="28">IFERROR(H76*$E$5,"Fejl")</f>
        <v>5200000</v>
      </c>
      <c r="I89" s="31">
        <f t="shared" si="28"/>
        <v>5600000</v>
      </c>
      <c r="J89" s="31">
        <f t="shared" si="28"/>
        <v>5800000</v>
      </c>
      <c r="K89" s="31">
        <f t="shared" si="28"/>
        <v>6000000</v>
      </c>
      <c r="L89" s="31">
        <f>IFERROR(L76*$E$5,"Fejl")</f>
        <v>6400000</v>
      </c>
      <c r="M89" s="31">
        <f t="shared" si="28"/>
        <v>6800000</v>
      </c>
      <c r="N89" s="31">
        <f t="shared" si="28"/>
        <v>7000000</v>
      </c>
      <c r="O89" s="31">
        <f t="shared" si="28"/>
        <v>7200000</v>
      </c>
      <c r="P89" s="31">
        <f t="shared" si="28"/>
        <v>7600000</v>
      </c>
      <c r="R89" s="20"/>
      <c r="S89" s="37"/>
      <c r="T89" s="29"/>
    </row>
    <row r="90" spans="3:20" x14ac:dyDescent="0.3">
      <c r="C90" s="20" t="str">
        <f>C6</f>
        <v>Underkriterie 1</v>
      </c>
      <c r="G90" s="31">
        <f>IF(G77="Fejl","Fejl",G77*$E29)</f>
        <v>3400000</v>
      </c>
      <c r="H90" s="31">
        <f t="shared" ref="H90:P90" si="29">IF(H77="Fejl","Fejl",H77*$E$29)</f>
        <v>2833333.333333334</v>
      </c>
      <c r="I90" s="31">
        <f t="shared" si="29"/>
        <v>2550000</v>
      </c>
      <c r="J90" s="31">
        <f t="shared" si="29"/>
        <v>2266666.666666667</v>
      </c>
      <c r="K90" s="31">
        <f t="shared" si="29"/>
        <v>1983333.3333333337</v>
      </c>
      <c r="L90" s="31">
        <f t="shared" si="29"/>
        <v>1700000</v>
      </c>
      <c r="M90" s="31">
        <f t="shared" si="29"/>
        <v>1416666.666666667</v>
      </c>
      <c r="N90" s="31">
        <f t="shared" si="29"/>
        <v>1133333.3333333335</v>
      </c>
      <c r="O90" s="31">
        <f t="shared" si="29"/>
        <v>1133333.3333333335</v>
      </c>
      <c r="P90" s="31">
        <f t="shared" si="29"/>
        <v>850000</v>
      </c>
      <c r="R90" s="20"/>
      <c r="S90" s="37"/>
      <c r="T90" s="29"/>
    </row>
    <row r="91" spans="3:20" x14ac:dyDescent="0.3">
      <c r="C91" s="20" t="str">
        <f t="shared" ref="C91:C101" si="30">C7</f>
        <v>Underkriterie 2</v>
      </c>
      <c r="G91" s="31">
        <f>IF(G78="Fejl","Fejl",G78*$E$30)</f>
        <v>3400000</v>
      </c>
      <c r="H91" s="31">
        <f t="shared" ref="H91:P91" si="31">IF(H78="Fejl","Fejl",H78*$E$30)</f>
        <v>3116666.666666667</v>
      </c>
      <c r="I91" s="31">
        <f t="shared" si="31"/>
        <v>2550000</v>
      </c>
      <c r="J91" s="31">
        <f t="shared" si="31"/>
        <v>1983333.3333333337</v>
      </c>
      <c r="K91" s="31">
        <f t="shared" si="31"/>
        <v>2266666.666666667</v>
      </c>
      <c r="L91" s="31">
        <f t="shared" si="31"/>
        <v>2550000</v>
      </c>
      <c r="M91" s="31">
        <f t="shared" si="31"/>
        <v>1700000</v>
      </c>
      <c r="N91" s="31">
        <f t="shared" si="31"/>
        <v>1983333.3333333337</v>
      </c>
      <c r="O91" s="31">
        <f t="shared" si="31"/>
        <v>1983333.3333333337</v>
      </c>
      <c r="P91" s="31">
        <f t="shared" si="31"/>
        <v>2266666.666666667</v>
      </c>
      <c r="R91" s="20"/>
      <c r="S91" s="37"/>
      <c r="T91" s="29"/>
    </row>
    <row r="92" spans="3:20" x14ac:dyDescent="0.3">
      <c r="C92" s="20" t="str">
        <f t="shared" si="30"/>
        <v>Underkriterie 3</v>
      </c>
      <c r="G92" s="31">
        <f>IF(G79="Fejl","Fejl",G79*$E$31)</f>
        <v>1133333.3333333335</v>
      </c>
      <c r="H92" s="31">
        <f t="shared" ref="H92:P92" si="32">IF(H79="Fejl","Fejl",H79*$E$31)</f>
        <v>1700000</v>
      </c>
      <c r="I92" s="31">
        <f t="shared" si="32"/>
        <v>1133333.3333333335</v>
      </c>
      <c r="J92" s="31">
        <f t="shared" si="32"/>
        <v>1416666.666666667</v>
      </c>
      <c r="K92" s="31">
        <f t="shared" si="32"/>
        <v>425000</v>
      </c>
      <c r="L92" s="31">
        <f t="shared" si="32"/>
        <v>1133333.3333333335</v>
      </c>
      <c r="M92" s="31">
        <f t="shared" si="32"/>
        <v>991666.66666666686</v>
      </c>
      <c r="N92" s="31">
        <f t="shared" si="32"/>
        <v>1416666.666666667</v>
      </c>
      <c r="O92" s="31">
        <f t="shared" si="32"/>
        <v>566666.66666666674</v>
      </c>
      <c r="P92" s="31">
        <f t="shared" si="32"/>
        <v>991666.66666666686</v>
      </c>
      <c r="R92" s="20"/>
      <c r="S92" s="37"/>
      <c r="T92" s="29"/>
    </row>
    <row r="93" spans="3:20" x14ac:dyDescent="0.3">
      <c r="C93" s="20" t="str">
        <f t="shared" si="30"/>
        <v>Underkriterie 4</v>
      </c>
      <c r="G93" s="31">
        <f>IF(G80="Fejl","Fejl",G80*$E$32)</f>
        <v>1416666.666666667</v>
      </c>
      <c r="H93" s="31">
        <f t="shared" ref="H93:P93" si="33">IF(H80="Fejl","Fejl",H80*$E$32)</f>
        <v>283333.33333333337</v>
      </c>
      <c r="I93" s="31">
        <f t="shared" si="33"/>
        <v>1700000</v>
      </c>
      <c r="J93" s="31">
        <f t="shared" si="33"/>
        <v>1133333.3333333335</v>
      </c>
      <c r="K93" s="31">
        <f t="shared" si="33"/>
        <v>1558333.3333333335</v>
      </c>
      <c r="L93" s="31">
        <f t="shared" si="33"/>
        <v>850000</v>
      </c>
      <c r="M93" s="31">
        <f t="shared" si="33"/>
        <v>1275000</v>
      </c>
      <c r="N93" s="31">
        <f t="shared" si="33"/>
        <v>708333.33333333349</v>
      </c>
      <c r="O93" s="31">
        <f t="shared" si="33"/>
        <v>1416666.666666667</v>
      </c>
      <c r="P93" s="31">
        <f t="shared" si="33"/>
        <v>425000</v>
      </c>
      <c r="R93" s="20"/>
      <c r="S93" s="37"/>
      <c r="T93" s="29"/>
    </row>
    <row r="94" spans="3:20" x14ac:dyDescent="0.3">
      <c r="C94" s="20" t="str">
        <f t="shared" si="30"/>
        <v>Underkriterie 5</v>
      </c>
      <c r="G94" s="31" t="str">
        <f>IF(G81="Fejl","Fejl",G81*$E$33)</f>
        <v>Fejl</v>
      </c>
      <c r="H94" s="31" t="str">
        <f t="shared" ref="H94:P94" si="34">IF(H81="Fejl","Fejl",H81*$E$33)</f>
        <v>Fejl</v>
      </c>
      <c r="I94" s="31" t="str">
        <f t="shared" si="34"/>
        <v>Fejl</v>
      </c>
      <c r="J94" s="31" t="str">
        <f t="shared" si="34"/>
        <v>Fejl</v>
      </c>
      <c r="K94" s="31" t="str">
        <f t="shared" si="34"/>
        <v>Fejl</v>
      </c>
      <c r="L94" s="31" t="str">
        <f t="shared" si="34"/>
        <v>Fejl</v>
      </c>
      <c r="M94" s="31" t="str">
        <f t="shared" si="34"/>
        <v>Fejl</v>
      </c>
      <c r="N94" s="31" t="str">
        <f t="shared" si="34"/>
        <v>Fejl</v>
      </c>
      <c r="O94" s="31" t="str">
        <f t="shared" si="34"/>
        <v>Fejl</v>
      </c>
      <c r="P94" s="31" t="str">
        <f t="shared" si="34"/>
        <v>Fejl</v>
      </c>
      <c r="R94" s="20"/>
      <c r="S94" s="37"/>
      <c r="T94" s="29"/>
    </row>
    <row r="95" spans="3:20" x14ac:dyDescent="0.3">
      <c r="C95" s="20" t="str">
        <f t="shared" si="30"/>
        <v>Underkriterie 6</v>
      </c>
      <c r="G95" s="31" t="str">
        <f>IF(G82="Fejl","Fejl",G82*$E$34)</f>
        <v>Fejl</v>
      </c>
      <c r="H95" s="31" t="str">
        <f t="shared" ref="H95:P95" si="35">IF(H82="Fejl","Fejl",H82*$E$34)</f>
        <v>Fejl</v>
      </c>
      <c r="I95" s="31" t="str">
        <f t="shared" si="35"/>
        <v>Fejl</v>
      </c>
      <c r="J95" s="31" t="str">
        <f t="shared" si="35"/>
        <v>Fejl</v>
      </c>
      <c r="K95" s="31" t="str">
        <f t="shared" si="35"/>
        <v>Fejl</v>
      </c>
      <c r="L95" s="31" t="str">
        <f t="shared" si="35"/>
        <v>Fejl</v>
      </c>
      <c r="M95" s="31" t="str">
        <f t="shared" si="35"/>
        <v>Fejl</v>
      </c>
      <c r="N95" s="31" t="str">
        <f t="shared" si="35"/>
        <v>Fejl</v>
      </c>
      <c r="O95" s="31" t="str">
        <f t="shared" si="35"/>
        <v>Fejl</v>
      </c>
      <c r="P95" s="31" t="str">
        <f t="shared" si="35"/>
        <v>Fejl</v>
      </c>
      <c r="R95" s="20"/>
      <c r="S95" s="37"/>
      <c r="T95" s="29"/>
    </row>
    <row r="96" spans="3:20" x14ac:dyDescent="0.3">
      <c r="C96" s="20" t="str">
        <f t="shared" si="30"/>
        <v>Underkriterie 7</v>
      </c>
      <c r="G96" s="31" t="str">
        <f>IF(G83="Fejl","Fejl",G83*$E$35)</f>
        <v>Fejl</v>
      </c>
      <c r="H96" s="31" t="str">
        <f t="shared" ref="H96:P96" si="36">IF(H83="Fejl","Fejl",H83*$E$35)</f>
        <v>Fejl</v>
      </c>
      <c r="I96" s="31" t="str">
        <f t="shared" si="36"/>
        <v>Fejl</v>
      </c>
      <c r="J96" s="31" t="str">
        <f t="shared" si="36"/>
        <v>Fejl</v>
      </c>
      <c r="K96" s="31" t="str">
        <f t="shared" si="36"/>
        <v>Fejl</v>
      </c>
      <c r="L96" s="31" t="str">
        <f t="shared" si="36"/>
        <v>Fejl</v>
      </c>
      <c r="M96" s="31" t="str">
        <f t="shared" si="36"/>
        <v>Fejl</v>
      </c>
      <c r="N96" s="31" t="str">
        <f t="shared" si="36"/>
        <v>Fejl</v>
      </c>
      <c r="O96" s="31" t="str">
        <f t="shared" si="36"/>
        <v>Fejl</v>
      </c>
      <c r="P96" s="31" t="str">
        <f t="shared" si="36"/>
        <v>Fejl</v>
      </c>
      <c r="R96" s="20"/>
      <c r="S96" s="37"/>
      <c r="T96" s="29"/>
    </row>
    <row r="97" spans="3:20" x14ac:dyDescent="0.3">
      <c r="C97" s="20" t="str">
        <f t="shared" si="30"/>
        <v>Underkriterie 8</v>
      </c>
      <c r="G97" s="31" t="str">
        <f>IF(G84="Fejl","Fejl",G84*$E$36)</f>
        <v>Fejl</v>
      </c>
      <c r="H97" s="31" t="str">
        <f t="shared" ref="H97:P97" si="37">IF(H84="Fejl","Fejl",H84*$E$36)</f>
        <v>Fejl</v>
      </c>
      <c r="I97" s="31" t="str">
        <f t="shared" si="37"/>
        <v>Fejl</v>
      </c>
      <c r="J97" s="31" t="str">
        <f t="shared" si="37"/>
        <v>Fejl</v>
      </c>
      <c r="K97" s="31" t="str">
        <f t="shared" si="37"/>
        <v>Fejl</v>
      </c>
      <c r="L97" s="31" t="str">
        <f>IF(L84="Fejl","Fejl",L84*$E$36)</f>
        <v>Fejl</v>
      </c>
      <c r="M97" s="31" t="str">
        <f t="shared" si="37"/>
        <v>Fejl</v>
      </c>
      <c r="N97" s="31" t="str">
        <f t="shared" si="37"/>
        <v>Fejl</v>
      </c>
      <c r="O97" s="31" t="str">
        <f t="shared" si="37"/>
        <v>Fejl</v>
      </c>
      <c r="P97" s="31" t="str">
        <f t="shared" si="37"/>
        <v>Fejl</v>
      </c>
      <c r="R97" s="20"/>
      <c r="S97" s="37"/>
      <c r="T97" s="29"/>
    </row>
    <row r="98" spans="3:20" x14ac:dyDescent="0.3">
      <c r="C98" s="20" t="str">
        <f t="shared" si="30"/>
        <v>Underkriterie 9</v>
      </c>
      <c r="G98" s="31" t="str">
        <f>IF(G85="Fejl","Fejl",G85*$E$37)</f>
        <v>Fejl</v>
      </c>
      <c r="H98" s="31" t="str">
        <f t="shared" ref="H98:P98" si="38">IF(H85="Fejl","Fejl",H85*$E$37)</f>
        <v>Fejl</v>
      </c>
      <c r="I98" s="31" t="str">
        <f t="shared" si="38"/>
        <v>Fejl</v>
      </c>
      <c r="J98" s="31" t="str">
        <f t="shared" si="38"/>
        <v>Fejl</v>
      </c>
      <c r="K98" s="31" t="str">
        <f t="shared" si="38"/>
        <v>Fejl</v>
      </c>
      <c r="L98" s="31" t="str">
        <f t="shared" si="38"/>
        <v>Fejl</v>
      </c>
      <c r="M98" s="31" t="str">
        <f t="shared" si="38"/>
        <v>Fejl</v>
      </c>
      <c r="N98" s="31" t="str">
        <f t="shared" si="38"/>
        <v>Fejl</v>
      </c>
      <c r="O98" s="31" t="str">
        <f t="shared" si="38"/>
        <v>Fejl</v>
      </c>
      <c r="P98" s="31" t="str">
        <f t="shared" si="38"/>
        <v>Fejl</v>
      </c>
      <c r="R98" s="20"/>
      <c r="S98" s="37"/>
      <c r="T98" s="29"/>
    </row>
    <row r="99" spans="3:20" x14ac:dyDescent="0.3">
      <c r="C99" s="20" t="str">
        <f t="shared" si="30"/>
        <v>Underkriterie 10</v>
      </c>
      <c r="G99" s="31" t="str">
        <f>IF(G86="Fejl","Fejl",G86*$E$38)</f>
        <v>Fejl</v>
      </c>
      <c r="H99" s="31" t="str">
        <f t="shared" ref="H99:P99" si="39">IF(H86="Fejl","Fejl",H86*$E$38)</f>
        <v>Fejl</v>
      </c>
      <c r="I99" s="31" t="str">
        <f t="shared" si="39"/>
        <v>Fejl</v>
      </c>
      <c r="J99" s="31" t="str">
        <f t="shared" si="39"/>
        <v>Fejl</v>
      </c>
      <c r="K99" s="31" t="str">
        <f t="shared" si="39"/>
        <v>Fejl</v>
      </c>
      <c r="L99" s="31" t="str">
        <f t="shared" si="39"/>
        <v>Fejl</v>
      </c>
      <c r="M99" s="31" t="str">
        <f t="shared" si="39"/>
        <v>Fejl</v>
      </c>
      <c r="N99" s="31" t="str">
        <f t="shared" si="39"/>
        <v>Fejl</v>
      </c>
      <c r="O99" s="31" t="str">
        <f t="shared" si="39"/>
        <v>Fejl</v>
      </c>
      <c r="P99" s="31" t="str">
        <f t="shared" si="39"/>
        <v>Fejl</v>
      </c>
      <c r="R99" s="20"/>
      <c r="S99" s="37"/>
      <c r="T99" s="29"/>
    </row>
    <row r="100" spans="3:20" x14ac:dyDescent="0.3">
      <c r="C100" s="20" t="str">
        <f t="shared" si="30"/>
        <v>Underkriterie 11</v>
      </c>
      <c r="G100" s="31" t="str">
        <f>IF(G87="Fejl","Fejl",G87*$E$39)</f>
        <v>Fejl</v>
      </c>
      <c r="H100" s="31" t="str">
        <f t="shared" ref="H100:P100" si="40">IF(H87="Fejl","Fejl",H87*$E$39)</f>
        <v>Fejl</v>
      </c>
      <c r="I100" s="31" t="str">
        <f t="shared" si="40"/>
        <v>Fejl</v>
      </c>
      <c r="J100" s="31" t="str">
        <f t="shared" si="40"/>
        <v>Fejl</v>
      </c>
      <c r="K100" s="31" t="str">
        <f t="shared" si="40"/>
        <v>Fejl</v>
      </c>
      <c r="L100" s="31" t="str">
        <f t="shared" si="40"/>
        <v>Fejl</v>
      </c>
      <c r="M100" s="31" t="str">
        <f t="shared" si="40"/>
        <v>Fejl</v>
      </c>
      <c r="N100" s="31" t="str">
        <f t="shared" si="40"/>
        <v>Fejl</v>
      </c>
      <c r="O100" s="31" t="str">
        <f t="shared" si="40"/>
        <v>Fejl</v>
      </c>
      <c r="P100" s="31" t="str">
        <f t="shared" si="40"/>
        <v>Fejl</v>
      </c>
      <c r="R100" s="20"/>
      <c r="S100" s="37"/>
    </row>
    <row r="101" spans="3:20" x14ac:dyDescent="0.3">
      <c r="C101" s="20" t="str">
        <f t="shared" si="30"/>
        <v>Underkriterie 12</v>
      </c>
      <c r="G101" s="31" t="str">
        <f>IF(G88="Fejl","Fejl",G88*$E$40)</f>
        <v>Fejl</v>
      </c>
      <c r="H101" s="31" t="str">
        <f>IF(H88="Fejl","Fejl",H88*$E$40)</f>
        <v>Fejl</v>
      </c>
      <c r="I101" s="31" t="str">
        <f t="shared" ref="I101:P101" si="41">IF(I88="Fejl","Fejl",I88*$E$40)</f>
        <v>Fejl</v>
      </c>
      <c r="J101" s="31" t="str">
        <f t="shared" si="41"/>
        <v>Fejl</v>
      </c>
      <c r="K101" s="31" t="str">
        <f t="shared" si="41"/>
        <v>Fejl</v>
      </c>
      <c r="L101" s="31" t="str">
        <f t="shared" si="41"/>
        <v>Fejl</v>
      </c>
      <c r="M101" s="31" t="str">
        <f t="shared" si="41"/>
        <v>Fejl</v>
      </c>
      <c r="N101" s="31" t="str">
        <f t="shared" si="41"/>
        <v>Fejl</v>
      </c>
      <c r="O101" s="31" t="str">
        <f t="shared" si="41"/>
        <v>Fejl</v>
      </c>
      <c r="P101" s="31" t="str">
        <f t="shared" si="41"/>
        <v>Fejl</v>
      </c>
      <c r="R101" s="20"/>
      <c r="S101" s="37"/>
    </row>
    <row r="102" spans="3:20" x14ac:dyDescent="0.3">
      <c r="C102" s="20" t="s">
        <v>3</v>
      </c>
      <c r="G102" s="31">
        <f>SUM(G89:G101)</f>
        <v>14150000</v>
      </c>
      <c r="H102" s="31">
        <f t="shared" ref="H102:P102" si="42">SUM(H89:H101)</f>
        <v>13133333.333333334</v>
      </c>
      <c r="I102" s="31">
        <f t="shared" si="42"/>
        <v>13533333.333333334</v>
      </c>
      <c r="J102" s="31">
        <f t="shared" si="42"/>
        <v>12600000.000000002</v>
      </c>
      <c r="K102" s="31">
        <f t="shared" si="42"/>
        <v>12233333.333333334</v>
      </c>
      <c r="L102" s="31">
        <f t="shared" si="42"/>
        <v>12633333.333333334</v>
      </c>
      <c r="M102" s="31">
        <f t="shared" si="42"/>
        <v>12183333.333333334</v>
      </c>
      <c r="N102" s="31">
        <f t="shared" si="42"/>
        <v>12241666.66666667</v>
      </c>
      <c r="O102" s="31">
        <f t="shared" si="42"/>
        <v>12300000</v>
      </c>
      <c r="P102" s="31">
        <f t="shared" si="42"/>
        <v>12133333.333333334</v>
      </c>
      <c r="R102" s="20"/>
      <c r="S102" s="37"/>
    </row>
    <row r="103" spans="3:20" x14ac:dyDescent="0.3">
      <c r="R103" s="20"/>
      <c r="S103" s="37"/>
    </row>
    <row r="104" spans="3:20" s="21" customFormat="1" x14ac:dyDescent="0.3">
      <c r="C104" s="21" t="s">
        <v>15</v>
      </c>
      <c r="D104" s="21" t="s">
        <v>17</v>
      </c>
      <c r="G104" s="21" t="s">
        <v>0</v>
      </c>
      <c r="H104" s="21" t="s">
        <v>1</v>
      </c>
      <c r="I104" s="21" t="s">
        <v>2</v>
      </c>
      <c r="J104" s="21" t="s">
        <v>4</v>
      </c>
      <c r="K104" s="21" t="s">
        <v>5</v>
      </c>
      <c r="L104" s="21" t="s">
        <v>43</v>
      </c>
      <c r="M104" s="21" t="s">
        <v>44</v>
      </c>
      <c r="N104" s="21" t="s">
        <v>45</v>
      </c>
      <c r="O104" s="21" t="s">
        <v>46</v>
      </c>
      <c r="P104" s="21" t="s">
        <v>47</v>
      </c>
    </row>
    <row r="105" spans="3:20" x14ac:dyDescent="0.3">
      <c r="C105" s="20" t="s">
        <v>6</v>
      </c>
      <c r="G105" s="20">
        <f>IF(G5="","Fejl",IF($H$2&lt;$K$2,($K$2-(($K$2-$H$2)/$F$23)*(G5-$T$6)/$T$6),($H$2-(($H$2-$K$2)/$F$23)*(G5-$T$6)/$T$6)))</f>
        <v>12</v>
      </c>
      <c r="H105" s="20">
        <f t="shared" ref="H105:P105" si="43">IF(H5="","Fejl",IF($H$2&lt;$K$2,($K$2-(($K$2-$H$2)/$F$23)*(H5-$T$6)/$T$6),($H$2-(($H$2-$K$2)/$F$23)*(H5-$T$6)/$T$6)))</f>
        <v>11.083333333333334</v>
      </c>
      <c r="I105" s="20">
        <f t="shared" si="43"/>
        <v>10.166666666666666</v>
      </c>
      <c r="J105" s="20">
        <f t="shared" si="43"/>
        <v>9.7083333333333339</v>
      </c>
      <c r="K105" s="20">
        <f t="shared" si="43"/>
        <v>9.25</v>
      </c>
      <c r="L105" s="20">
        <f t="shared" si="43"/>
        <v>8.3333333333333339</v>
      </c>
      <c r="M105" s="20">
        <f t="shared" si="43"/>
        <v>7.416666666666667</v>
      </c>
      <c r="N105" s="20">
        <f t="shared" si="43"/>
        <v>6.958333333333333</v>
      </c>
      <c r="O105" s="20">
        <f t="shared" si="43"/>
        <v>6.5</v>
      </c>
      <c r="P105" s="20">
        <f t="shared" si="43"/>
        <v>5.583333333333333</v>
      </c>
      <c r="R105" s="20"/>
    </row>
    <row r="106" spans="3:20" x14ac:dyDescent="0.3">
      <c r="C106" s="20" t="str">
        <f>C6</f>
        <v>Underkriterie 1</v>
      </c>
      <c r="G106" s="20">
        <f>IF(G6="","Fejl",IF($H$2&gt;$K$2,G29,G6))</f>
        <v>1</v>
      </c>
      <c r="H106" s="20">
        <f t="shared" ref="H106:P106" si="44">IF(H6="","Fejl",IF($H$2&gt;$K$2,H29,H6))</f>
        <v>3</v>
      </c>
      <c r="I106" s="20">
        <f t="shared" si="44"/>
        <v>4</v>
      </c>
      <c r="J106" s="20">
        <f t="shared" si="44"/>
        <v>5</v>
      </c>
      <c r="K106" s="20">
        <f t="shared" si="44"/>
        <v>6</v>
      </c>
      <c r="L106" s="20">
        <f t="shared" si="44"/>
        <v>7</v>
      </c>
      <c r="M106" s="20">
        <f t="shared" si="44"/>
        <v>8</v>
      </c>
      <c r="N106" s="20">
        <f t="shared" si="44"/>
        <v>9</v>
      </c>
      <c r="O106" s="20">
        <f t="shared" si="44"/>
        <v>9</v>
      </c>
      <c r="P106" s="20">
        <f t="shared" si="44"/>
        <v>10</v>
      </c>
      <c r="R106" s="20"/>
    </row>
    <row r="107" spans="3:20" x14ac:dyDescent="0.3">
      <c r="C107" s="20" t="str">
        <f t="shared" ref="C107:C117" si="45">C7</f>
        <v>Underkriterie 2</v>
      </c>
      <c r="G107" s="20">
        <f t="shared" ref="G107:P117" si="46">IF(G7="","Fejl",IF($H$2&gt;$K$2,G30,G7))</f>
        <v>1</v>
      </c>
      <c r="H107" s="20">
        <f t="shared" si="46"/>
        <v>2</v>
      </c>
      <c r="I107" s="20">
        <f t="shared" si="46"/>
        <v>4</v>
      </c>
      <c r="J107" s="20">
        <f t="shared" si="46"/>
        <v>6</v>
      </c>
      <c r="K107" s="20">
        <f t="shared" si="46"/>
        <v>5</v>
      </c>
      <c r="L107" s="20">
        <f t="shared" si="46"/>
        <v>4</v>
      </c>
      <c r="M107" s="20">
        <f t="shared" si="46"/>
        <v>7</v>
      </c>
      <c r="N107" s="20">
        <f t="shared" si="46"/>
        <v>6</v>
      </c>
      <c r="O107" s="20">
        <f t="shared" si="46"/>
        <v>6</v>
      </c>
      <c r="P107" s="20">
        <f t="shared" si="46"/>
        <v>5</v>
      </c>
      <c r="R107" s="20"/>
    </row>
    <row r="108" spans="3:20" x14ac:dyDescent="0.3">
      <c r="C108" s="20" t="str">
        <f t="shared" si="45"/>
        <v>Underkriterie 3</v>
      </c>
      <c r="G108" s="20">
        <f t="shared" si="46"/>
        <v>5</v>
      </c>
      <c r="H108" s="20">
        <f t="shared" si="46"/>
        <v>1</v>
      </c>
      <c r="I108" s="20">
        <f t="shared" si="46"/>
        <v>5</v>
      </c>
      <c r="J108" s="20">
        <f t="shared" si="46"/>
        <v>3</v>
      </c>
      <c r="K108" s="20">
        <f t="shared" si="46"/>
        <v>10</v>
      </c>
      <c r="L108" s="20">
        <f t="shared" si="46"/>
        <v>5</v>
      </c>
      <c r="M108" s="20">
        <f t="shared" si="46"/>
        <v>6</v>
      </c>
      <c r="N108" s="20">
        <f t="shared" si="46"/>
        <v>3</v>
      </c>
      <c r="O108" s="20">
        <f t="shared" si="46"/>
        <v>9</v>
      </c>
      <c r="P108" s="20">
        <f t="shared" si="46"/>
        <v>6</v>
      </c>
      <c r="R108" s="20"/>
    </row>
    <row r="109" spans="3:20" x14ac:dyDescent="0.3">
      <c r="C109" s="20" t="str">
        <f t="shared" si="45"/>
        <v>Underkriterie 4</v>
      </c>
      <c r="G109" s="20">
        <f t="shared" si="46"/>
        <v>3</v>
      </c>
      <c r="H109" s="20">
        <f t="shared" si="46"/>
        <v>11</v>
      </c>
      <c r="I109" s="20">
        <f t="shared" si="46"/>
        <v>1</v>
      </c>
      <c r="J109" s="20">
        <f t="shared" si="46"/>
        <v>5</v>
      </c>
      <c r="K109" s="20">
        <f t="shared" si="46"/>
        <v>2</v>
      </c>
      <c r="L109" s="20">
        <f t="shared" si="46"/>
        <v>7</v>
      </c>
      <c r="M109" s="20">
        <f t="shared" si="46"/>
        <v>4</v>
      </c>
      <c r="N109" s="20">
        <f t="shared" si="46"/>
        <v>8</v>
      </c>
      <c r="O109" s="20">
        <f t="shared" si="46"/>
        <v>3</v>
      </c>
      <c r="P109" s="20">
        <f t="shared" si="46"/>
        <v>10</v>
      </c>
      <c r="R109" s="20"/>
    </row>
    <row r="110" spans="3:20" x14ac:dyDescent="0.3">
      <c r="C110" s="20" t="str">
        <f t="shared" si="45"/>
        <v>Underkriterie 5</v>
      </c>
      <c r="G110" s="20" t="str">
        <f t="shared" si="46"/>
        <v>Fejl</v>
      </c>
      <c r="H110" s="20" t="str">
        <f t="shared" si="46"/>
        <v>Fejl</v>
      </c>
      <c r="I110" s="20" t="str">
        <f t="shared" si="46"/>
        <v>Fejl</v>
      </c>
      <c r="J110" s="20" t="str">
        <f t="shared" si="46"/>
        <v>Fejl</v>
      </c>
      <c r="K110" s="20" t="str">
        <f t="shared" si="46"/>
        <v>Fejl</v>
      </c>
      <c r="L110" s="20" t="str">
        <f t="shared" si="46"/>
        <v>Fejl</v>
      </c>
      <c r="M110" s="20" t="str">
        <f t="shared" si="46"/>
        <v>Fejl</v>
      </c>
      <c r="N110" s="20" t="str">
        <f t="shared" si="46"/>
        <v>Fejl</v>
      </c>
      <c r="O110" s="20" t="str">
        <f t="shared" si="46"/>
        <v>Fejl</v>
      </c>
      <c r="P110" s="20" t="str">
        <f t="shared" si="46"/>
        <v>Fejl</v>
      </c>
      <c r="R110" s="20"/>
    </row>
    <row r="111" spans="3:20" x14ac:dyDescent="0.3">
      <c r="C111" s="20" t="str">
        <f t="shared" si="45"/>
        <v>Underkriterie 6</v>
      </c>
      <c r="G111" s="20" t="str">
        <f t="shared" si="46"/>
        <v>Fejl</v>
      </c>
      <c r="H111" s="20" t="str">
        <f t="shared" si="46"/>
        <v>Fejl</v>
      </c>
      <c r="I111" s="20" t="str">
        <f t="shared" si="46"/>
        <v>Fejl</v>
      </c>
      <c r="J111" s="20" t="str">
        <f t="shared" si="46"/>
        <v>Fejl</v>
      </c>
      <c r="K111" s="20" t="str">
        <f t="shared" si="46"/>
        <v>Fejl</v>
      </c>
      <c r="L111" s="20" t="str">
        <f t="shared" si="46"/>
        <v>Fejl</v>
      </c>
      <c r="M111" s="20" t="str">
        <f t="shared" si="46"/>
        <v>Fejl</v>
      </c>
      <c r="N111" s="20" t="str">
        <f t="shared" si="46"/>
        <v>Fejl</v>
      </c>
      <c r="O111" s="20" t="str">
        <f t="shared" si="46"/>
        <v>Fejl</v>
      </c>
      <c r="P111" s="20" t="str">
        <f t="shared" si="46"/>
        <v>Fejl</v>
      </c>
      <c r="R111" s="20"/>
    </row>
    <row r="112" spans="3:20" x14ac:dyDescent="0.3">
      <c r="C112" s="20" t="str">
        <f t="shared" si="45"/>
        <v>Underkriterie 7</v>
      </c>
      <c r="G112" s="20" t="str">
        <f t="shared" si="46"/>
        <v>Fejl</v>
      </c>
      <c r="H112" s="20" t="str">
        <f t="shared" si="46"/>
        <v>Fejl</v>
      </c>
      <c r="I112" s="20" t="str">
        <f t="shared" si="46"/>
        <v>Fejl</v>
      </c>
      <c r="J112" s="20" t="str">
        <f t="shared" si="46"/>
        <v>Fejl</v>
      </c>
      <c r="K112" s="20" t="str">
        <f t="shared" si="46"/>
        <v>Fejl</v>
      </c>
      <c r="L112" s="20" t="str">
        <f t="shared" si="46"/>
        <v>Fejl</v>
      </c>
      <c r="M112" s="20" t="str">
        <f t="shared" si="46"/>
        <v>Fejl</v>
      </c>
      <c r="N112" s="20" t="str">
        <f t="shared" si="46"/>
        <v>Fejl</v>
      </c>
      <c r="O112" s="20" t="str">
        <f t="shared" si="46"/>
        <v>Fejl</v>
      </c>
      <c r="P112" s="20" t="str">
        <f t="shared" si="46"/>
        <v>Fejl</v>
      </c>
      <c r="R112" s="20"/>
    </row>
    <row r="113" spans="3:18" x14ac:dyDescent="0.3">
      <c r="C113" s="20" t="str">
        <f t="shared" si="45"/>
        <v>Underkriterie 8</v>
      </c>
      <c r="G113" s="20" t="str">
        <f t="shared" si="46"/>
        <v>Fejl</v>
      </c>
      <c r="H113" s="20" t="str">
        <f t="shared" si="46"/>
        <v>Fejl</v>
      </c>
      <c r="I113" s="20" t="str">
        <f t="shared" si="46"/>
        <v>Fejl</v>
      </c>
      <c r="J113" s="20" t="str">
        <f t="shared" si="46"/>
        <v>Fejl</v>
      </c>
      <c r="K113" s="20" t="str">
        <f t="shared" si="46"/>
        <v>Fejl</v>
      </c>
      <c r="L113" s="20" t="str">
        <f t="shared" si="46"/>
        <v>Fejl</v>
      </c>
      <c r="M113" s="20" t="str">
        <f t="shared" si="46"/>
        <v>Fejl</v>
      </c>
      <c r="N113" s="20" t="str">
        <f t="shared" si="46"/>
        <v>Fejl</v>
      </c>
      <c r="O113" s="20" t="str">
        <f t="shared" si="46"/>
        <v>Fejl</v>
      </c>
      <c r="P113" s="20" t="str">
        <f t="shared" si="46"/>
        <v>Fejl</v>
      </c>
      <c r="R113" s="20"/>
    </row>
    <row r="114" spans="3:18" x14ac:dyDescent="0.3">
      <c r="C114" s="20" t="str">
        <f t="shared" si="45"/>
        <v>Underkriterie 9</v>
      </c>
      <c r="G114" s="20" t="str">
        <f t="shared" si="46"/>
        <v>Fejl</v>
      </c>
      <c r="H114" s="20" t="str">
        <f t="shared" si="46"/>
        <v>Fejl</v>
      </c>
      <c r="I114" s="20" t="str">
        <f t="shared" si="46"/>
        <v>Fejl</v>
      </c>
      <c r="J114" s="20" t="str">
        <f t="shared" si="46"/>
        <v>Fejl</v>
      </c>
      <c r="K114" s="20" t="str">
        <f t="shared" si="46"/>
        <v>Fejl</v>
      </c>
      <c r="L114" s="20" t="str">
        <f t="shared" si="46"/>
        <v>Fejl</v>
      </c>
      <c r="M114" s="20" t="str">
        <f t="shared" si="46"/>
        <v>Fejl</v>
      </c>
      <c r="N114" s="20" t="str">
        <f t="shared" si="46"/>
        <v>Fejl</v>
      </c>
      <c r="O114" s="20" t="str">
        <f t="shared" si="46"/>
        <v>Fejl</v>
      </c>
      <c r="P114" s="20" t="str">
        <f t="shared" si="46"/>
        <v>Fejl</v>
      </c>
      <c r="R114" s="20"/>
    </row>
    <row r="115" spans="3:18" x14ac:dyDescent="0.3">
      <c r="C115" s="20" t="str">
        <f t="shared" si="45"/>
        <v>Underkriterie 10</v>
      </c>
      <c r="G115" s="20" t="str">
        <f t="shared" si="46"/>
        <v>Fejl</v>
      </c>
      <c r="H115" s="20" t="str">
        <f t="shared" si="46"/>
        <v>Fejl</v>
      </c>
      <c r="I115" s="20" t="str">
        <f t="shared" si="46"/>
        <v>Fejl</v>
      </c>
      <c r="J115" s="20" t="str">
        <f t="shared" si="46"/>
        <v>Fejl</v>
      </c>
      <c r="K115" s="20" t="str">
        <f t="shared" si="46"/>
        <v>Fejl</v>
      </c>
      <c r="L115" s="20" t="str">
        <f t="shared" si="46"/>
        <v>Fejl</v>
      </c>
      <c r="M115" s="20" t="str">
        <f t="shared" si="46"/>
        <v>Fejl</v>
      </c>
      <c r="N115" s="20" t="str">
        <f t="shared" si="46"/>
        <v>Fejl</v>
      </c>
      <c r="O115" s="20" t="str">
        <f t="shared" si="46"/>
        <v>Fejl</v>
      </c>
      <c r="P115" s="20" t="str">
        <f t="shared" si="46"/>
        <v>Fejl</v>
      </c>
      <c r="R115" s="20"/>
    </row>
    <row r="116" spans="3:18" x14ac:dyDescent="0.3">
      <c r="C116" s="20" t="str">
        <f t="shared" si="45"/>
        <v>Underkriterie 11</v>
      </c>
      <c r="G116" s="20" t="str">
        <f t="shared" si="46"/>
        <v>Fejl</v>
      </c>
      <c r="H116" s="20" t="str">
        <f t="shared" si="46"/>
        <v>Fejl</v>
      </c>
      <c r="I116" s="20" t="str">
        <f t="shared" si="46"/>
        <v>Fejl</v>
      </c>
      <c r="J116" s="20" t="str">
        <f t="shared" si="46"/>
        <v>Fejl</v>
      </c>
      <c r="K116" s="20" t="str">
        <f t="shared" si="46"/>
        <v>Fejl</v>
      </c>
      <c r="L116" s="20" t="str">
        <f t="shared" si="46"/>
        <v>Fejl</v>
      </c>
      <c r="M116" s="20" t="str">
        <f t="shared" si="46"/>
        <v>Fejl</v>
      </c>
      <c r="N116" s="20" t="str">
        <f t="shared" si="46"/>
        <v>Fejl</v>
      </c>
      <c r="O116" s="20" t="str">
        <f t="shared" si="46"/>
        <v>Fejl</v>
      </c>
      <c r="P116" s="20" t="str">
        <f t="shared" si="46"/>
        <v>Fejl</v>
      </c>
      <c r="R116" s="20"/>
    </row>
    <row r="117" spans="3:18" x14ac:dyDescent="0.3">
      <c r="C117" s="20" t="str">
        <f t="shared" si="45"/>
        <v>Underkriterie 12</v>
      </c>
      <c r="G117" s="20" t="str">
        <f t="shared" si="46"/>
        <v>Fejl</v>
      </c>
      <c r="H117" s="20" t="str">
        <f t="shared" si="46"/>
        <v>Fejl</v>
      </c>
      <c r="I117" s="20" t="str">
        <f t="shared" si="46"/>
        <v>Fejl</v>
      </c>
      <c r="J117" s="20" t="str">
        <f t="shared" si="46"/>
        <v>Fejl</v>
      </c>
      <c r="K117" s="20" t="str">
        <f t="shared" si="46"/>
        <v>Fejl</v>
      </c>
      <c r="L117" s="20" t="str">
        <f t="shared" si="46"/>
        <v>Fejl</v>
      </c>
      <c r="M117" s="20" t="str">
        <f t="shared" si="46"/>
        <v>Fejl</v>
      </c>
      <c r="N117" s="20" t="str">
        <f t="shared" si="46"/>
        <v>Fejl</v>
      </c>
      <c r="O117" s="20" t="str">
        <f t="shared" si="46"/>
        <v>Fejl</v>
      </c>
      <c r="P117" s="20" t="str">
        <f t="shared" si="46"/>
        <v>Fejl</v>
      </c>
      <c r="R117" s="20"/>
    </row>
    <row r="118" spans="3:18" x14ac:dyDescent="0.3">
      <c r="C118" s="20" t="s">
        <v>7</v>
      </c>
      <c r="G118" s="20">
        <f>IF(G105="Fejl","Fejl",G105*$E$5)</f>
        <v>4.8000000000000007</v>
      </c>
      <c r="H118" s="20">
        <f>IF(H105="Fejl","Fejl",H105*$E$5)</f>
        <v>4.4333333333333336</v>
      </c>
      <c r="I118" s="20">
        <f t="shared" ref="I118:P118" si="47">IF(I105="Fejl","Fejl",I105*$E$5)</f>
        <v>4.0666666666666664</v>
      </c>
      <c r="J118" s="20">
        <f t="shared" si="47"/>
        <v>3.8833333333333337</v>
      </c>
      <c r="K118" s="20">
        <f t="shared" si="47"/>
        <v>3.7</v>
      </c>
      <c r="L118" s="20">
        <f t="shared" si="47"/>
        <v>3.3333333333333339</v>
      </c>
      <c r="M118" s="20">
        <f t="shared" si="47"/>
        <v>2.9666666666666668</v>
      </c>
      <c r="N118" s="20">
        <f t="shared" si="47"/>
        <v>2.7833333333333332</v>
      </c>
      <c r="O118" s="20">
        <f t="shared" si="47"/>
        <v>2.6</v>
      </c>
      <c r="P118" s="20">
        <f t="shared" si="47"/>
        <v>2.2333333333333334</v>
      </c>
      <c r="R118" s="20"/>
    </row>
    <row r="119" spans="3:18" x14ac:dyDescent="0.3">
      <c r="C119" s="20" t="str">
        <f>C6</f>
        <v>Underkriterie 1</v>
      </c>
      <c r="G119" s="20">
        <f>IF(G106="Fejl","Fejl",G106*$E6)</f>
        <v>0.2</v>
      </c>
      <c r="H119" s="20">
        <f t="shared" ref="H119:P123" si="48">IF(H106="Fejl","Fejl",H106*$E6)</f>
        <v>0.60000000000000009</v>
      </c>
      <c r="I119" s="20">
        <f t="shared" si="48"/>
        <v>0.8</v>
      </c>
      <c r="J119" s="20">
        <f t="shared" si="48"/>
        <v>1</v>
      </c>
      <c r="K119" s="20">
        <f t="shared" si="48"/>
        <v>1.2000000000000002</v>
      </c>
      <c r="L119" s="20">
        <f t="shared" si="48"/>
        <v>1.4000000000000001</v>
      </c>
      <c r="M119" s="20">
        <f t="shared" si="48"/>
        <v>1.6</v>
      </c>
      <c r="N119" s="20">
        <f t="shared" si="48"/>
        <v>1.8</v>
      </c>
      <c r="O119" s="20">
        <f t="shared" si="48"/>
        <v>1.8</v>
      </c>
      <c r="P119" s="20">
        <f t="shared" si="48"/>
        <v>2</v>
      </c>
      <c r="R119" s="20"/>
    </row>
    <row r="120" spans="3:18" x14ac:dyDescent="0.3">
      <c r="C120" s="20" t="str">
        <f t="shared" ref="C120:C130" si="49">C7</f>
        <v>Underkriterie 2</v>
      </c>
      <c r="G120" s="20">
        <f t="shared" ref="G120:P130" si="50">IF(G107="Fejl","Fejl",G107*$E7)</f>
        <v>0.2</v>
      </c>
      <c r="H120" s="20">
        <f t="shared" si="48"/>
        <v>0.4</v>
      </c>
      <c r="I120" s="20">
        <f t="shared" si="48"/>
        <v>0.8</v>
      </c>
      <c r="J120" s="20">
        <f t="shared" si="48"/>
        <v>1.2000000000000002</v>
      </c>
      <c r="K120" s="20">
        <f t="shared" si="48"/>
        <v>1</v>
      </c>
      <c r="L120" s="20">
        <f t="shared" si="48"/>
        <v>0.8</v>
      </c>
      <c r="M120" s="20">
        <f t="shared" si="48"/>
        <v>1.4000000000000001</v>
      </c>
      <c r="N120" s="20">
        <f t="shared" si="48"/>
        <v>1.2000000000000002</v>
      </c>
      <c r="O120" s="20">
        <f t="shared" si="48"/>
        <v>1.2000000000000002</v>
      </c>
      <c r="P120" s="20">
        <f t="shared" si="48"/>
        <v>1</v>
      </c>
      <c r="R120" s="20"/>
    </row>
    <row r="121" spans="3:18" x14ac:dyDescent="0.3">
      <c r="C121" s="20" t="str">
        <f t="shared" si="49"/>
        <v>Underkriterie 3</v>
      </c>
      <c r="G121" s="20">
        <f t="shared" si="50"/>
        <v>0.5</v>
      </c>
      <c r="H121" s="20">
        <f t="shared" si="48"/>
        <v>0.1</v>
      </c>
      <c r="I121" s="20">
        <f t="shared" si="48"/>
        <v>0.5</v>
      </c>
      <c r="J121" s="20">
        <f t="shared" si="48"/>
        <v>0.30000000000000004</v>
      </c>
      <c r="K121" s="20">
        <f t="shared" si="48"/>
        <v>1</v>
      </c>
      <c r="L121" s="20">
        <f t="shared" si="48"/>
        <v>0.5</v>
      </c>
      <c r="M121" s="20">
        <f t="shared" si="48"/>
        <v>0.60000000000000009</v>
      </c>
      <c r="N121" s="20">
        <f t="shared" si="48"/>
        <v>0.30000000000000004</v>
      </c>
      <c r="O121" s="20">
        <f t="shared" si="48"/>
        <v>0.9</v>
      </c>
      <c r="P121" s="20">
        <f t="shared" si="48"/>
        <v>0.60000000000000009</v>
      </c>
      <c r="R121" s="20"/>
    </row>
    <row r="122" spans="3:18" x14ac:dyDescent="0.3">
      <c r="C122" s="20" t="str">
        <f t="shared" si="49"/>
        <v>Underkriterie 4</v>
      </c>
      <c r="G122" s="20">
        <f t="shared" si="50"/>
        <v>0.30000000000000004</v>
      </c>
      <c r="H122" s="20">
        <f t="shared" si="48"/>
        <v>1.1000000000000001</v>
      </c>
      <c r="I122" s="20">
        <f t="shared" si="48"/>
        <v>0.1</v>
      </c>
      <c r="J122" s="20">
        <f t="shared" si="48"/>
        <v>0.5</v>
      </c>
      <c r="K122" s="20">
        <f t="shared" si="48"/>
        <v>0.2</v>
      </c>
      <c r="L122" s="20">
        <f t="shared" si="48"/>
        <v>0.70000000000000007</v>
      </c>
      <c r="M122" s="20">
        <f t="shared" si="48"/>
        <v>0.4</v>
      </c>
      <c r="N122" s="20">
        <f t="shared" si="48"/>
        <v>0.8</v>
      </c>
      <c r="O122" s="20">
        <f t="shared" si="48"/>
        <v>0.30000000000000004</v>
      </c>
      <c r="P122" s="20">
        <f t="shared" si="48"/>
        <v>1</v>
      </c>
      <c r="R122" s="20"/>
    </row>
    <row r="123" spans="3:18" x14ac:dyDescent="0.3">
      <c r="C123" s="20" t="str">
        <f t="shared" si="49"/>
        <v>Underkriterie 5</v>
      </c>
      <c r="G123" s="20" t="str">
        <f t="shared" si="50"/>
        <v>Fejl</v>
      </c>
      <c r="H123" s="20" t="str">
        <f t="shared" si="48"/>
        <v>Fejl</v>
      </c>
      <c r="I123" s="20" t="str">
        <f t="shared" si="48"/>
        <v>Fejl</v>
      </c>
      <c r="J123" s="20" t="str">
        <f t="shared" si="48"/>
        <v>Fejl</v>
      </c>
      <c r="K123" s="20" t="str">
        <f t="shared" si="48"/>
        <v>Fejl</v>
      </c>
      <c r="L123" s="20" t="str">
        <f t="shared" si="48"/>
        <v>Fejl</v>
      </c>
      <c r="M123" s="20" t="str">
        <f t="shared" si="48"/>
        <v>Fejl</v>
      </c>
      <c r="N123" s="20" t="str">
        <f t="shared" si="48"/>
        <v>Fejl</v>
      </c>
      <c r="O123" s="20" t="str">
        <f t="shared" si="48"/>
        <v>Fejl</v>
      </c>
      <c r="P123" s="20" t="str">
        <f t="shared" si="48"/>
        <v>Fejl</v>
      </c>
      <c r="R123" s="20"/>
    </row>
    <row r="124" spans="3:18" x14ac:dyDescent="0.3">
      <c r="C124" s="20" t="str">
        <f t="shared" si="49"/>
        <v>Underkriterie 6</v>
      </c>
      <c r="G124" s="20" t="str">
        <f t="shared" si="50"/>
        <v>Fejl</v>
      </c>
      <c r="H124" s="20" t="str">
        <f t="shared" si="50"/>
        <v>Fejl</v>
      </c>
      <c r="I124" s="20" t="str">
        <f t="shared" si="50"/>
        <v>Fejl</v>
      </c>
      <c r="J124" s="20" t="str">
        <f t="shared" si="50"/>
        <v>Fejl</v>
      </c>
      <c r="K124" s="20" t="str">
        <f t="shared" si="50"/>
        <v>Fejl</v>
      </c>
      <c r="L124" s="20" t="str">
        <f t="shared" si="50"/>
        <v>Fejl</v>
      </c>
      <c r="M124" s="20" t="str">
        <f t="shared" si="50"/>
        <v>Fejl</v>
      </c>
      <c r="N124" s="20" t="str">
        <f t="shared" si="50"/>
        <v>Fejl</v>
      </c>
      <c r="O124" s="20" t="str">
        <f t="shared" si="50"/>
        <v>Fejl</v>
      </c>
      <c r="P124" s="20" t="str">
        <f t="shared" si="50"/>
        <v>Fejl</v>
      </c>
      <c r="R124" s="20"/>
    </row>
    <row r="125" spans="3:18" x14ac:dyDescent="0.3">
      <c r="C125" s="20" t="str">
        <f t="shared" si="49"/>
        <v>Underkriterie 7</v>
      </c>
      <c r="G125" s="20" t="str">
        <f t="shared" si="50"/>
        <v>Fejl</v>
      </c>
      <c r="H125" s="20" t="str">
        <f t="shared" si="50"/>
        <v>Fejl</v>
      </c>
      <c r="I125" s="20" t="str">
        <f t="shared" si="50"/>
        <v>Fejl</v>
      </c>
      <c r="J125" s="20" t="str">
        <f t="shared" si="50"/>
        <v>Fejl</v>
      </c>
      <c r="K125" s="20" t="str">
        <f t="shared" si="50"/>
        <v>Fejl</v>
      </c>
      <c r="L125" s="20" t="str">
        <f t="shared" si="50"/>
        <v>Fejl</v>
      </c>
      <c r="M125" s="20" t="str">
        <f t="shared" si="50"/>
        <v>Fejl</v>
      </c>
      <c r="N125" s="20" t="str">
        <f t="shared" si="50"/>
        <v>Fejl</v>
      </c>
      <c r="O125" s="20" t="str">
        <f t="shared" si="50"/>
        <v>Fejl</v>
      </c>
      <c r="P125" s="20" t="str">
        <f t="shared" si="50"/>
        <v>Fejl</v>
      </c>
      <c r="R125" s="20"/>
    </row>
    <row r="126" spans="3:18" x14ac:dyDescent="0.3">
      <c r="C126" s="20" t="str">
        <f t="shared" si="49"/>
        <v>Underkriterie 8</v>
      </c>
      <c r="G126" s="20" t="str">
        <f t="shared" si="50"/>
        <v>Fejl</v>
      </c>
      <c r="H126" s="20" t="str">
        <f t="shared" si="50"/>
        <v>Fejl</v>
      </c>
      <c r="I126" s="20" t="str">
        <f t="shared" si="50"/>
        <v>Fejl</v>
      </c>
      <c r="J126" s="20" t="str">
        <f t="shared" si="50"/>
        <v>Fejl</v>
      </c>
      <c r="K126" s="20" t="str">
        <f t="shared" si="50"/>
        <v>Fejl</v>
      </c>
      <c r="L126" s="20" t="str">
        <f t="shared" si="50"/>
        <v>Fejl</v>
      </c>
      <c r="M126" s="20" t="str">
        <f t="shared" si="50"/>
        <v>Fejl</v>
      </c>
      <c r="N126" s="20" t="str">
        <f t="shared" si="50"/>
        <v>Fejl</v>
      </c>
      <c r="O126" s="20" t="str">
        <f t="shared" si="50"/>
        <v>Fejl</v>
      </c>
      <c r="P126" s="20" t="str">
        <f t="shared" si="50"/>
        <v>Fejl</v>
      </c>
      <c r="R126" s="20"/>
    </row>
    <row r="127" spans="3:18" x14ac:dyDescent="0.3">
      <c r="C127" s="20" t="str">
        <f t="shared" si="49"/>
        <v>Underkriterie 9</v>
      </c>
      <c r="G127" s="20" t="str">
        <f t="shared" si="50"/>
        <v>Fejl</v>
      </c>
      <c r="H127" s="20" t="str">
        <f t="shared" si="50"/>
        <v>Fejl</v>
      </c>
      <c r="I127" s="20" t="str">
        <f t="shared" si="50"/>
        <v>Fejl</v>
      </c>
      <c r="J127" s="20" t="str">
        <f t="shared" si="50"/>
        <v>Fejl</v>
      </c>
      <c r="K127" s="20" t="str">
        <f t="shared" si="50"/>
        <v>Fejl</v>
      </c>
      <c r="L127" s="20" t="str">
        <f t="shared" si="50"/>
        <v>Fejl</v>
      </c>
      <c r="M127" s="20" t="str">
        <f t="shared" si="50"/>
        <v>Fejl</v>
      </c>
      <c r="N127" s="20" t="str">
        <f t="shared" si="50"/>
        <v>Fejl</v>
      </c>
      <c r="O127" s="20" t="str">
        <f t="shared" si="50"/>
        <v>Fejl</v>
      </c>
      <c r="P127" s="20" t="str">
        <f t="shared" si="50"/>
        <v>Fejl</v>
      </c>
      <c r="R127" s="20"/>
    </row>
    <row r="128" spans="3:18" x14ac:dyDescent="0.3">
      <c r="C128" s="20" t="str">
        <f t="shared" si="49"/>
        <v>Underkriterie 10</v>
      </c>
      <c r="G128" s="20" t="str">
        <f t="shared" si="50"/>
        <v>Fejl</v>
      </c>
      <c r="H128" s="20" t="str">
        <f t="shared" si="50"/>
        <v>Fejl</v>
      </c>
      <c r="I128" s="20" t="str">
        <f t="shared" si="50"/>
        <v>Fejl</v>
      </c>
      <c r="J128" s="20" t="str">
        <f t="shared" si="50"/>
        <v>Fejl</v>
      </c>
      <c r="K128" s="20" t="str">
        <f t="shared" si="50"/>
        <v>Fejl</v>
      </c>
      <c r="L128" s="20" t="str">
        <f t="shared" si="50"/>
        <v>Fejl</v>
      </c>
      <c r="M128" s="20" t="str">
        <f t="shared" si="50"/>
        <v>Fejl</v>
      </c>
      <c r="N128" s="20" t="str">
        <f t="shared" si="50"/>
        <v>Fejl</v>
      </c>
      <c r="O128" s="20" t="str">
        <f t="shared" si="50"/>
        <v>Fejl</v>
      </c>
      <c r="P128" s="20" t="str">
        <f t="shared" si="50"/>
        <v>Fejl</v>
      </c>
      <c r="R128" s="20"/>
    </row>
    <row r="129" spans="3:18" x14ac:dyDescent="0.3">
      <c r="C129" s="20" t="str">
        <f t="shared" si="49"/>
        <v>Underkriterie 11</v>
      </c>
      <c r="G129" s="20" t="str">
        <f t="shared" si="50"/>
        <v>Fejl</v>
      </c>
      <c r="H129" s="20" t="str">
        <f t="shared" si="50"/>
        <v>Fejl</v>
      </c>
      <c r="I129" s="20" t="str">
        <f t="shared" si="50"/>
        <v>Fejl</v>
      </c>
      <c r="J129" s="20" t="str">
        <f t="shared" si="50"/>
        <v>Fejl</v>
      </c>
      <c r="K129" s="20" t="str">
        <f t="shared" si="50"/>
        <v>Fejl</v>
      </c>
      <c r="L129" s="20" t="str">
        <f t="shared" si="50"/>
        <v>Fejl</v>
      </c>
      <c r="M129" s="20" t="str">
        <f t="shared" si="50"/>
        <v>Fejl</v>
      </c>
      <c r="N129" s="20" t="str">
        <f t="shared" si="50"/>
        <v>Fejl</v>
      </c>
      <c r="O129" s="20" t="str">
        <f t="shared" si="50"/>
        <v>Fejl</v>
      </c>
      <c r="P129" s="20" t="str">
        <f t="shared" si="50"/>
        <v>Fejl</v>
      </c>
      <c r="R129" s="20"/>
    </row>
    <row r="130" spans="3:18" x14ac:dyDescent="0.3">
      <c r="C130" s="20" t="str">
        <f t="shared" si="49"/>
        <v>Underkriterie 12</v>
      </c>
      <c r="G130" s="20" t="str">
        <f>IF(G117="Fejl","Fejl",G117*$E17)</f>
        <v>Fejl</v>
      </c>
      <c r="H130" s="20" t="str">
        <f t="shared" si="50"/>
        <v>Fejl</v>
      </c>
      <c r="I130" s="20" t="str">
        <f t="shared" si="50"/>
        <v>Fejl</v>
      </c>
      <c r="J130" s="20" t="str">
        <f t="shared" si="50"/>
        <v>Fejl</v>
      </c>
      <c r="K130" s="20" t="str">
        <f t="shared" si="50"/>
        <v>Fejl</v>
      </c>
      <c r="L130" s="20" t="str">
        <f t="shared" si="50"/>
        <v>Fejl</v>
      </c>
      <c r="M130" s="20" t="str">
        <f t="shared" si="50"/>
        <v>Fejl</v>
      </c>
      <c r="N130" s="20" t="str">
        <f t="shared" si="50"/>
        <v>Fejl</v>
      </c>
      <c r="O130" s="20" t="str">
        <f t="shared" si="50"/>
        <v>Fejl</v>
      </c>
      <c r="P130" s="20" t="str">
        <f t="shared" si="50"/>
        <v>Fejl</v>
      </c>
      <c r="R130" s="20"/>
    </row>
    <row r="131" spans="3:18" x14ac:dyDescent="0.3">
      <c r="C131" s="20" t="s">
        <v>36</v>
      </c>
      <c r="G131" s="20">
        <f>IF(SUM(G118:G130)=0,"Fejl",SUM(G118:G130))</f>
        <v>6.0000000000000009</v>
      </c>
      <c r="H131" s="20">
        <f>IF(SUM(H118:H130)=0,"Fejl",SUM(H118:H130))</f>
        <v>6.6333333333333329</v>
      </c>
      <c r="I131" s="20">
        <f>IF(SUM(I118:I130)=0,"Fejl",SUM(I118:I130))</f>
        <v>6.2666666666666657</v>
      </c>
      <c r="J131" s="20">
        <f t="shared" ref="J131:P131" si="51">IF(SUM(J118:J130)=0,"Fejl",SUM(J118:J130))</f>
        <v>6.8833333333333337</v>
      </c>
      <c r="K131" s="20">
        <f t="shared" si="51"/>
        <v>7.1000000000000005</v>
      </c>
      <c r="L131" s="20">
        <f t="shared" si="51"/>
        <v>6.7333333333333343</v>
      </c>
      <c r="M131" s="20">
        <f t="shared" si="51"/>
        <v>6.9666666666666668</v>
      </c>
      <c r="N131" s="20">
        <f t="shared" si="51"/>
        <v>6.8833333333333329</v>
      </c>
      <c r="O131" s="20">
        <f t="shared" si="51"/>
        <v>6.8000000000000007</v>
      </c>
      <c r="P131" s="20">
        <f t="shared" si="51"/>
        <v>6.8333333333333339</v>
      </c>
      <c r="R131" s="20"/>
    </row>
    <row r="132" spans="3:18" x14ac:dyDescent="0.3">
      <c r="C132" s="21"/>
      <c r="D132" s="21"/>
      <c r="E132" s="21"/>
      <c r="R132" s="20"/>
    </row>
    <row r="133" spans="3:18" x14ac:dyDescent="0.3">
      <c r="C133" s="21" t="s">
        <v>15</v>
      </c>
      <c r="D133" s="21" t="s">
        <v>18</v>
      </c>
      <c r="G133" s="20" t="s">
        <v>0</v>
      </c>
      <c r="H133" s="20" t="s">
        <v>1</v>
      </c>
      <c r="I133" s="20" t="s">
        <v>2</v>
      </c>
      <c r="J133" s="20" t="s">
        <v>4</v>
      </c>
      <c r="K133" s="20" t="s">
        <v>5</v>
      </c>
      <c r="L133" s="20" t="s">
        <v>43</v>
      </c>
      <c r="M133" s="20" t="s">
        <v>44</v>
      </c>
      <c r="N133" s="20" t="s">
        <v>45</v>
      </c>
      <c r="O133" s="20" t="s">
        <v>46</v>
      </c>
      <c r="P133" s="20" t="s">
        <v>47</v>
      </c>
      <c r="R133" s="20"/>
    </row>
    <row r="134" spans="3:18" x14ac:dyDescent="0.3">
      <c r="C134" s="20" t="s">
        <v>6</v>
      </c>
      <c r="G134" s="20">
        <f>IF(G5="","Fejl",IF($H$2&lt;$K$2,$H$2+($K$2-$H$2)*(1-((G5-$T14)/($T16-$T14))),$K$2+($H$2-$K$2)*(1-((G5-$T14)/($T16-$T14)))))</f>
        <v>9.6730769230769234</v>
      </c>
      <c r="H134" s="20">
        <f t="shared" ref="H134:P134" si="52">IF(H5="","Fejl",IF($H$2&lt;$K$2,$H$2+($K$2-$H$2)*(1-((H5-$T14)/($T16-$T14))),$K$2+($H$2-$K$2)*(1-((H5-$T14)/($T16-$T14)))))</f>
        <v>8.7916666666666661</v>
      </c>
      <c r="I134" s="20">
        <f t="shared" si="52"/>
        <v>7.9102564102564106</v>
      </c>
      <c r="J134" s="20">
        <f t="shared" si="52"/>
        <v>7.4695512820512819</v>
      </c>
      <c r="K134" s="20">
        <f t="shared" si="52"/>
        <v>7.0288461538461542</v>
      </c>
      <c r="L134" s="20">
        <f t="shared" si="52"/>
        <v>6.1474358974358978</v>
      </c>
      <c r="M134" s="20">
        <f t="shared" si="52"/>
        <v>5.2660256410256405</v>
      </c>
      <c r="N134" s="20">
        <f t="shared" si="52"/>
        <v>4.8253205128205128</v>
      </c>
      <c r="O134" s="20">
        <f t="shared" si="52"/>
        <v>4.384615384615385</v>
      </c>
      <c r="P134" s="20">
        <f t="shared" si="52"/>
        <v>3.5032051282051277</v>
      </c>
      <c r="R134" s="20"/>
    </row>
    <row r="135" spans="3:18" x14ac:dyDescent="0.3">
      <c r="C135" s="20" t="str">
        <f>C6</f>
        <v>Underkriterie 1</v>
      </c>
      <c r="G135" s="20">
        <f>IF(G6="","Fejl",IF($H$2&gt;$K$2,G29,G6))</f>
        <v>1</v>
      </c>
      <c r="H135" s="20">
        <f t="shared" ref="H135:P135" si="53">IF(H6="","Fejl",IF($H$2&gt;$K$2,H29,H6))</f>
        <v>3</v>
      </c>
      <c r="I135" s="20">
        <f t="shared" si="53"/>
        <v>4</v>
      </c>
      <c r="J135" s="20">
        <f t="shared" si="53"/>
        <v>5</v>
      </c>
      <c r="K135" s="20">
        <f t="shared" si="53"/>
        <v>6</v>
      </c>
      <c r="L135" s="20">
        <f t="shared" si="53"/>
        <v>7</v>
      </c>
      <c r="M135" s="20">
        <f t="shared" si="53"/>
        <v>8</v>
      </c>
      <c r="N135" s="20">
        <f t="shared" si="53"/>
        <v>9</v>
      </c>
      <c r="O135" s="20">
        <f t="shared" si="53"/>
        <v>9</v>
      </c>
      <c r="P135" s="20">
        <f t="shared" si="53"/>
        <v>10</v>
      </c>
      <c r="R135" s="20"/>
    </row>
    <row r="136" spans="3:18" x14ac:dyDescent="0.3">
      <c r="C136" s="20" t="str">
        <f t="shared" ref="C136:C146" si="54">C7</f>
        <v>Underkriterie 2</v>
      </c>
      <c r="G136" s="20">
        <f t="shared" ref="G136:P146" si="55">IF(G7="","Fejl",IF($H$2&gt;$K$2,G30,G7))</f>
        <v>1</v>
      </c>
      <c r="H136" s="20">
        <f t="shared" si="55"/>
        <v>2</v>
      </c>
      <c r="I136" s="20">
        <f t="shared" si="55"/>
        <v>4</v>
      </c>
      <c r="J136" s="20">
        <f t="shared" si="55"/>
        <v>6</v>
      </c>
      <c r="K136" s="20">
        <f t="shared" si="55"/>
        <v>5</v>
      </c>
      <c r="L136" s="20">
        <f t="shared" si="55"/>
        <v>4</v>
      </c>
      <c r="M136" s="20">
        <f t="shared" si="55"/>
        <v>7</v>
      </c>
      <c r="N136" s="20">
        <f t="shared" si="55"/>
        <v>6</v>
      </c>
      <c r="O136" s="20">
        <f t="shared" si="55"/>
        <v>6</v>
      </c>
      <c r="P136" s="20">
        <f t="shared" si="55"/>
        <v>5</v>
      </c>
      <c r="R136" s="20"/>
    </row>
    <row r="137" spans="3:18" x14ac:dyDescent="0.3">
      <c r="C137" s="20" t="str">
        <f t="shared" si="54"/>
        <v>Underkriterie 3</v>
      </c>
      <c r="G137" s="20">
        <f t="shared" si="55"/>
        <v>5</v>
      </c>
      <c r="H137" s="20">
        <f t="shared" si="55"/>
        <v>1</v>
      </c>
      <c r="I137" s="20">
        <f t="shared" si="55"/>
        <v>5</v>
      </c>
      <c r="J137" s="20">
        <f t="shared" si="55"/>
        <v>3</v>
      </c>
      <c r="K137" s="20">
        <f t="shared" si="55"/>
        <v>10</v>
      </c>
      <c r="L137" s="20">
        <f t="shared" si="55"/>
        <v>5</v>
      </c>
      <c r="M137" s="20">
        <f t="shared" si="55"/>
        <v>6</v>
      </c>
      <c r="N137" s="20">
        <f t="shared" si="55"/>
        <v>3</v>
      </c>
      <c r="O137" s="20">
        <f t="shared" si="55"/>
        <v>9</v>
      </c>
      <c r="P137" s="20">
        <f t="shared" si="55"/>
        <v>6</v>
      </c>
      <c r="R137" s="20"/>
    </row>
    <row r="138" spans="3:18" x14ac:dyDescent="0.3">
      <c r="C138" s="20" t="str">
        <f t="shared" si="54"/>
        <v>Underkriterie 4</v>
      </c>
      <c r="G138" s="20">
        <f t="shared" si="55"/>
        <v>3</v>
      </c>
      <c r="H138" s="20">
        <f t="shared" si="55"/>
        <v>11</v>
      </c>
      <c r="I138" s="20">
        <f t="shared" si="55"/>
        <v>1</v>
      </c>
      <c r="J138" s="20">
        <f t="shared" si="55"/>
        <v>5</v>
      </c>
      <c r="K138" s="20">
        <f t="shared" si="55"/>
        <v>2</v>
      </c>
      <c r="L138" s="20">
        <f t="shared" si="55"/>
        <v>7</v>
      </c>
      <c r="M138" s="20">
        <f t="shared" si="55"/>
        <v>4</v>
      </c>
      <c r="N138" s="20">
        <f t="shared" si="55"/>
        <v>8</v>
      </c>
      <c r="O138" s="20">
        <f t="shared" si="55"/>
        <v>3</v>
      </c>
      <c r="P138" s="20">
        <f t="shared" si="55"/>
        <v>10</v>
      </c>
      <c r="R138" s="20"/>
    </row>
    <row r="139" spans="3:18" x14ac:dyDescent="0.3">
      <c r="C139" s="20" t="str">
        <f t="shared" si="54"/>
        <v>Underkriterie 5</v>
      </c>
      <c r="G139" s="20" t="str">
        <f t="shared" si="55"/>
        <v>Fejl</v>
      </c>
      <c r="H139" s="20" t="str">
        <f t="shared" si="55"/>
        <v>Fejl</v>
      </c>
      <c r="I139" s="20" t="str">
        <f t="shared" si="55"/>
        <v>Fejl</v>
      </c>
      <c r="J139" s="20" t="str">
        <f t="shared" si="55"/>
        <v>Fejl</v>
      </c>
      <c r="K139" s="20" t="str">
        <f t="shared" si="55"/>
        <v>Fejl</v>
      </c>
      <c r="L139" s="20" t="str">
        <f t="shared" si="55"/>
        <v>Fejl</v>
      </c>
      <c r="M139" s="20" t="str">
        <f t="shared" si="55"/>
        <v>Fejl</v>
      </c>
      <c r="N139" s="20" t="str">
        <f t="shared" si="55"/>
        <v>Fejl</v>
      </c>
      <c r="O139" s="20" t="str">
        <f t="shared" si="55"/>
        <v>Fejl</v>
      </c>
      <c r="P139" s="20" t="str">
        <f t="shared" si="55"/>
        <v>Fejl</v>
      </c>
      <c r="R139" s="20"/>
    </row>
    <row r="140" spans="3:18" x14ac:dyDescent="0.3">
      <c r="C140" s="20" t="str">
        <f t="shared" si="54"/>
        <v>Underkriterie 6</v>
      </c>
      <c r="G140" s="20" t="str">
        <f t="shared" si="55"/>
        <v>Fejl</v>
      </c>
      <c r="H140" s="20" t="str">
        <f t="shared" si="55"/>
        <v>Fejl</v>
      </c>
      <c r="I140" s="20" t="str">
        <f t="shared" si="55"/>
        <v>Fejl</v>
      </c>
      <c r="J140" s="20" t="str">
        <f t="shared" si="55"/>
        <v>Fejl</v>
      </c>
      <c r="K140" s="20" t="str">
        <f t="shared" si="55"/>
        <v>Fejl</v>
      </c>
      <c r="L140" s="20" t="str">
        <f t="shared" si="55"/>
        <v>Fejl</v>
      </c>
      <c r="M140" s="20" t="str">
        <f t="shared" si="55"/>
        <v>Fejl</v>
      </c>
      <c r="N140" s="20" t="str">
        <f t="shared" si="55"/>
        <v>Fejl</v>
      </c>
      <c r="O140" s="20" t="str">
        <f t="shared" si="55"/>
        <v>Fejl</v>
      </c>
      <c r="P140" s="20" t="str">
        <f t="shared" si="55"/>
        <v>Fejl</v>
      </c>
      <c r="R140" s="20"/>
    </row>
    <row r="141" spans="3:18" x14ac:dyDescent="0.3">
      <c r="C141" s="20" t="str">
        <f t="shared" si="54"/>
        <v>Underkriterie 7</v>
      </c>
      <c r="G141" s="20" t="str">
        <f t="shared" si="55"/>
        <v>Fejl</v>
      </c>
      <c r="H141" s="20" t="str">
        <f t="shared" si="55"/>
        <v>Fejl</v>
      </c>
      <c r="I141" s="20" t="str">
        <f t="shared" si="55"/>
        <v>Fejl</v>
      </c>
      <c r="J141" s="20" t="str">
        <f t="shared" si="55"/>
        <v>Fejl</v>
      </c>
      <c r="K141" s="20" t="str">
        <f t="shared" si="55"/>
        <v>Fejl</v>
      </c>
      <c r="L141" s="20" t="str">
        <f t="shared" si="55"/>
        <v>Fejl</v>
      </c>
      <c r="M141" s="20" t="str">
        <f t="shared" si="55"/>
        <v>Fejl</v>
      </c>
      <c r="N141" s="20" t="str">
        <f t="shared" si="55"/>
        <v>Fejl</v>
      </c>
      <c r="O141" s="20" t="str">
        <f t="shared" si="55"/>
        <v>Fejl</v>
      </c>
      <c r="P141" s="20" t="str">
        <f t="shared" si="55"/>
        <v>Fejl</v>
      </c>
      <c r="R141" s="20"/>
    </row>
    <row r="142" spans="3:18" x14ac:dyDescent="0.3">
      <c r="C142" s="20" t="str">
        <f t="shared" si="54"/>
        <v>Underkriterie 8</v>
      </c>
      <c r="G142" s="20" t="str">
        <f t="shared" si="55"/>
        <v>Fejl</v>
      </c>
      <c r="H142" s="20" t="str">
        <f t="shared" si="55"/>
        <v>Fejl</v>
      </c>
      <c r="I142" s="20" t="str">
        <f t="shared" si="55"/>
        <v>Fejl</v>
      </c>
      <c r="J142" s="20" t="str">
        <f t="shared" si="55"/>
        <v>Fejl</v>
      </c>
      <c r="K142" s="20" t="str">
        <f t="shared" si="55"/>
        <v>Fejl</v>
      </c>
      <c r="L142" s="20" t="str">
        <f t="shared" si="55"/>
        <v>Fejl</v>
      </c>
      <c r="M142" s="20" t="str">
        <f t="shared" si="55"/>
        <v>Fejl</v>
      </c>
      <c r="N142" s="20" t="str">
        <f t="shared" si="55"/>
        <v>Fejl</v>
      </c>
      <c r="O142" s="20" t="str">
        <f t="shared" si="55"/>
        <v>Fejl</v>
      </c>
      <c r="P142" s="20" t="str">
        <f t="shared" si="55"/>
        <v>Fejl</v>
      </c>
      <c r="R142" s="20"/>
    </row>
    <row r="143" spans="3:18" x14ac:dyDescent="0.3">
      <c r="C143" s="20" t="str">
        <f t="shared" si="54"/>
        <v>Underkriterie 9</v>
      </c>
      <c r="G143" s="20" t="str">
        <f t="shared" si="55"/>
        <v>Fejl</v>
      </c>
      <c r="H143" s="20" t="str">
        <f t="shared" si="55"/>
        <v>Fejl</v>
      </c>
      <c r="I143" s="20" t="str">
        <f t="shared" si="55"/>
        <v>Fejl</v>
      </c>
      <c r="J143" s="20" t="str">
        <f t="shared" si="55"/>
        <v>Fejl</v>
      </c>
      <c r="K143" s="20" t="str">
        <f t="shared" si="55"/>
        <v>Fejl</v>
      </c>
      <c r="L143" s="20" t="str">
        <f t="shared" si="55"/>
        <v>Fejl</v>
      </c>
      <c r="M143" s="20" t="str">
        <f t="shared" si="55"/>
        <v>Fejl</v>
      </c>
      <c r="N143" s="20" t="str">
        <f t="shared" si="55"/>
        <v>Fejl</v>
      </c>
      <c r="O143" s="20" t="str">
        <f t="shared" si="55"/>
        <v>Fejl</v>
      </c>
      <c r="P143" s="20" t="str">
        <f t="shared" si="55"/>
        <v>Fejl</v>
      </c>
      <c r="R143" s="20"/>
    </row>
    <row r="144" spans="3:18" x14ac:dyDescent="0.3">
      <c r="C144" s="20" t="str">
        <f t="shared" si="54"/>
        <v>Underkriterie 10</v>
      </c>
      <c r="G144" s="20" t="str">
        <f t="shared" si="55"/>
        <v>Fejl</v>
      </c>
      <c r="H144" s="20" t="str">
        <f t="shared" si="55"/>
        <v>Fejl</v>
      </c>
      <c r="I144" s="20" t="str">
        <f t="shared" si="55"/>
        <v>Fejl</v>
      </c>
      <c r="J144" s="20" t="str">
        <f t="shared" si="55"/>
        <v>Fejl</v>
      </c>
      <c r="K144" s="20" t="str">
        <f t="shared" si="55"/>
        <v>Fejl</v>
      </c>
      <c r="L144" s="20" t="str">
        <f t="shared" si="55"/>
        <v>Fejl</v>
      </c>
      <c r="M144" s="20" t="str">
        <f t="shared" si="55"/>
        <v>Fejl</v>
      </c>
      <c r="N144" s="20" t="str">
        <f t="shared" si="55"/>
        <v>Fejl</v>
      </c>
      <c r="O144" s="20" t="str">
        <f t="shared" si="55"/>
        <v>Fejl</v>
      </c>
      <c r="P144" s="20" t="str">
        <f t="shared" si="55"/>
        <v>Fejl</v>
      </c>
      <c r="R144" s="20"/>
    </row>
    <row r="145" spans="3:18" x14ac:dyDescent="0.3">
      <c r="C145" s="20" t="str">
        <f t="shared" si="54"/>
        <v>Underkriterie 11</v>
      </c>
      <c r="G145" s="20" t="str">
        <f t="shared" si="55"/>
        <v>Fejl</v>
      </c>
      <c r="H145" s="20" t="str">
        <f t="shared" si="55"/>
        <v>Fejl</v>
      </c>
      <c r="I145" s="20" t="str">
        <f t="shared" si="55"/>
        <v>Fejl</v>
      </c>
      <c r="J145" s="20" t="str">
        <f t="shared" si="55"/>
        <v>Fejl</v>
      </c>
      <c r="K145" s="20" t="str">
        <f t="shared" si="55"/>
        <v>Fejl</v>
      </c>
      <c r="L145" s="20" t="str">
        <f t="shared" si="55"/>
        <v>Fejl</v>
      </c>
      <c r="M145" s="20" t="str">
        <f t="shared" si="55"/>
        <v>Fejl</v>
      </c>
      <c r="N145" s="20" t="str">
        <f t="shared" si="55"/>
        <v>Fejl</v>
      </c>
      <c r="O145" s="20" t="str">
        <f t="shared" si="55"/>
        <v>Fejl</v>
      </c>
      <c r="P145" s="20" t="str">
        <f t="shared" si="55"/>
        <v>Fejl</v>
      </c>
      <c r="R145" s="20"/>
    </row>
    <row r="146" spans="3:18" x14ac:dyDescent="0.3">
      <c r="C146" s="20" t="str">
        <f t="shared" si="54"/>
        <v>Underkriterie 12</v>
      </c>
      <c r="G146" s="20" t="str">
        <f t="shared" si="55"/>
        <v>Fejl</v>
      </c>
      <c r="H146" s="20" t="str">
        <f t="shared" si="55"/>
        <v>Fejl</v>
      </c>
      <c r="I146" s="20" t="str">
        <f t="shared" si="55"/>
        <v>Fejl</v>
      </c>
      <c r="J146" s="20" t="str">
        <f t="shared" si="55"/>
        <v>Fejl</v>
      </c>
      <c r="K146" s="20" t="str">
        <f t="shared" si="55"/>
        <v>Fejl</v>
      </c>
      <c r="L146" s="20" t="str">
        <f t="shared" si="55"/>
        <v>Fejl</v>
      </c>
      <c r="M146" s="20" t="str">
        <f t="shared" si="55"/>
        <v>Fejl</v>
      </c>
      <c r="N146" s="20" t="str">
        <f t="shared" si="55"/>
        <v>Fejl</v>
      </c>
      <c r="O146" s="20" t="str">
        <f t="shared" si="55"/>
        <v>Fejl</v>
      </c>
      <c r="P146" s="20" t="str">
        <f t="shared" si="55"/>
        <v>Fejl</v>
      </c>
      <c r="R146" s="20"/>
    </row>
    <row r="147" spans="3:18" x14ac:dyDescent="0.3">
      <c r="C147" s="20" t="s">
        <v>7</v>
      </c>
      <c r="G147" s="20">
        <f>IF(G134="Fejl","Fejl",G134*$E$5)</f>
        <v>3.8692307692307697</v>
      </c>
      <c r="H147" s="20">
        <f t="shared" ref="H147:P147" si="56">IF(H134="Fejl","Fejl",H134*$E$5)</f>
        <v>3.5166666666666666</v>
      </c>
      <c r="I147" s="20">
        <f t="shared" si="56"/>
        <v>3.1641025641025644</v>
      </c>
      <c r="J147" s="20">
        <f t="shared" si="56"/>
        <v>2.9878205128205129</v>
      </c>
      <c r="K147" s="20">
        <f t="shared" si="56"/>
        <v>2.8115384615384618</v>
      </c>
      <c r="L147" s="20">
        <f t="shared" si="56"/>
        <v>2.4589743589743591</v>
      </c>
      <c r="M147" s="20">
        <f t="shared" si="56"/>
        <v>2.1064102564102565</v>
      </c>
      <c r="N147" s="20">
        <f t="shared" si="56"/>
        <v>1.9301282051282052</v>
      </c>
      <c r="O147" s="20">
        <f t="shared" si="56"/>
        <v>1.7538461538461541</v>
      </c>
      <c r="P147" s="20">
        <f t="shared" si="56"/>
        <v>1.4012820512820512</v>
      </c>
      <c r="R147" s="20"/>
    </row>
    <row r="148" spans="3:18" x14ac:dyDescent="0.3">
      <c r="C148" s="20" t="str">
        <f>C6</f>
        <v>Underkriterie 1</v>
      </c>
      <c r="G148" s="20">
        <f t="shared" ref="G148:P159" si="57">IF(G135="Fejl","Fejl",G135*$E6)</f>
        <v>0.2</v>
      </c>
      <c r="H148" s="20">
        <f t="shared" si="57"/>
        <v>0.60000000000000009</v>
      </c>
      <c r="I148" s="20">
        <f t="shared" si="57"/>
        <v>0.8</v>
      </c>
      <c r="J148" s="20">
        <f t="shared" si="57"/>
        <v>1</v>
      </c>
      <c r="K148" s="20">
        <f t="shared" si="57"/>
        <v>1.2000000000000002</v>
      </c>
      <c r="L148" s="20">
        <f t="shared" si="57"/>
        <v>1.4000000000000001</v>
      </c>
      <c r="M148" s="20">
        <f t="shared" si="57"/>
        <v>1.6</v>
      </c>
      <c r="N148" s="20">
        <f t="shared" si="57"/>
        <v>1.8</v>
      </c>
      <c r="O148" s="20">
        <f t="shared" si="57"/>
        <v>1.8</v>
      </c>
      <c r="P148" s="20">
        <f t="shared" si="57"/>
        <v>2</v>
      </c>
      <c r="R148" s="20"/>
    </row>
    <row r="149" spans="3:18" x14ac:dyDescent="0.3">
      <c r="C149" s="20" t="str">
        <f t="shared" ref="C149:C159" si="58">C7</f>
        <v>Underkriterie 2</v>
      </c>
      <c r="G149" s="20">
        <f t="shared" si="57"/>
        <v>0.2</v>
      </c>
      <c r="H149" s="20">
        <f t="shared" si="57"/>
        <v>0.4</v>
      </c>
      <c r="I149" s="20">
        <f t="shared" si="57"/>
        <v>0.8</v>
      </c>
      <c r="J149" s="20">
        <f t="shared" si="57"/>
        <v>1.2000000000000002</v>
      </c>
      <c r="K149" s="20">
        <f t="shared" si="57"/>
        <v>1</v>
      </c>
      <c r="L149" s="20">
        <f t="shared" si="57"/>
        <v>0.8</v>
      </c>
      <c r="M149" s="20">
        <f t="shared" si="57"/>
        <v>1.4000000000000001</v>
      </c>
      <c r="N149" s="20">
        <f t="shared" si="57"/>
        <v>1.2000000000000002</v>
      </c>
      <c r="O149" s="20">
        <f t="shared" si="57"/>
        <v>1.2000000000000002</v>
      </c>
      <c r="P149" s="20">
        <f t="shared" si="57"/>
        <v>1</v>
      </c>
      <c r="R149" s="20"/>
    </row>
    <row r="150" spans="3:18" x14ac:dyDescent="0.3">
      <c r="C150" s="20" t="str">
        <f t="shared" si="58"/>
        <v>Underkriterie 3</v>
      </c>
      <c r="G150" s="20">
        <f t="shared" si="57"/>
        <v>0.5</v>
      </c>
      <c r="H150" s="20">
        <f t="shared" si="57"/>
        <v>0.1</v>
      </c>
      <c r="I150" s="20">
        <f t="shared" si="57"/>
        <v>0.5</v>
      </c>
      <c r="J150" s="20">
        <f t="shared" si="57"/>
        <v>0.30000000000000004</v>
      </c>
      <c r="K150" s="20">
        <f t="shared" si="57"/>
        <v>1</v>
      </c>
      <c r="L150" s="20">
        <f t="shared" si="57"/>
        <v>0.5</v>
      </c>
      <c r="M150" s="20">
        <f t="shared" si="57"/>
        <v>0.60000000000000009</v>
      </c>
      <c r="N150" s="20">
        <f t="shared" si="57"/>
        <v>0.30000000000000004</v>
      </c>
      <c r="O150" s="20">
        <f t="shared" si="57"/>
        <v>0.9</v>
      </c>
      <c r="P150" s="20">
        <f t="shared" si="57"/>
        <v>0.60000000000000009</v>
      </c>
      <c r="R150" s="20"/>
    </row>
    <row r="151" spans="3:18" x14ac:dyDescent="0.3">
      <c r="C151" s="20" t="str">
        <f t="shared" si="58"/>
        <v>Underkriterie 4</v>
      </c>
      <c r="G151" s="20">
        <f t="shared" si="57"/>
        <v>0.30000000000000004</v>
      </c>
      <c r="H151" s="20">
        <f t="shared" si="57"/>
        <v>1.1000000000000001</v>
      </c>
      <c r="I151" s="20">
        <f t="shared" si="57"/>
        <v>0.1</v>
      </c>
      <c r="J151" s="20">
        <f t="shared" si="57"/>
        <v>0.5</v>
      </c>
      <c r="K151" s="20">
        <f t="shared" si="57"/>
        <v>0.2</v>
      </c>
      <c r="L151" s="20">
        <f t="shared" si="57"/>
        <v>0.70000000000000007</v>
      </c>
      <c r="M151" s="20">
        <f t="shared" si="57"/>
        <v>0.4</v>
      </c>
      <c r="N151" s="20">
        <f t="shared" si="57"/>
        <v>0.8</v>
      </c>
      <c r="O151" s="20">
        <f t="shared" si="57"/>
        <v>0.30000000000000004</v>
      </c>
      <c r="P151" s="20">
        <f t="shared" si="57"/>
        <v>1</v>
      </c>
      <c r="R151" s="20"/>
    </row>
    <row r="152" spans="3:18" x14ac:dyDescent="0.3">
      <c r="C152" s="20" t="str">
        <f t="shared" si="58"/>
        <v>Underkriterie 5</v>
      </c>
      <c r="G152" s="20" t="str">
        <f t="shared" si="57"/>
        <v>Fejl</v>
      </c>
      <c r="H152" s="20" t="str">
        <f t="shared" si="57"/>
        <v>Fejl</v>
      </c>
      <c r="I152" s="20" t="str">
        <f t="shared" si="57"/>
        <v>Fejl</v>
      </c>
      <c r="J152" s="20" t="str">
        <f t="shared" si="57"/>
        <v>Fejl</v>
      </c>
      <c r="K152" s="20" t="str">
        <f t="shared" si="57"/>
        <v>Fejl</v>
      </c>
      <c r="L152" s="20" t="str">
        <f t="shared" si="57"/>
        <v>Fejl</v>
      </c>
      <c r="M152" s="20" t="str">
        <f t="shared" si="57"/>
        <v>Fejl</v>
      </c>
      <c r="N152" s="20" t="str">
        <f t="shared" si="57"/>
        <v>Fejl</v>
      </c>
      <c r="O152" s="20" t="str">
        <f t="shared" si="57"/>
        <v>Fejl</v>
      </c>
      <c r="P152" s="20" t="str">
        <f t="shared" si="57"/>
        <v>Fejl</v>
      </c>
      <c r="R152" s="20"/>
    </row>
    <row r="153" spans="3:18" x14ac:dyDescent="0.3">
      <c r="C153" s="20" t="str">
        <f t="shared" si="58"/>
        <v>Underkriterie 6</v>
      </c>
      <c r="G153" s="20" t="str">
        <f t="shared" si="57"/>
        <v>Fejl</v>
      </c>
      <c r="H153" s="20" t="str">
        <f t="shared" si="57"/>
        <v>Fejl</v>
      </c>
      <c r="I153" s="20" t="str">
        <f t="shared" si="57"/>
        <v>Fejl</v>
      </c>
      <c r="J153" s="20" t="str">
        <f t="shared" si="57"/>
        <v>Fejl</v>
      </c>
      <c r="K153" s="20" t="str">
        <f t="shared" si="57"/>
        <v>Fejl</v>
      </c>
      <c r="L153" s="20" t="str">
        <f t="shared" si="57"/>
        <v>Fejl</v>
      </c>
      <c r="M153" s="20" t="str">
        <f t="shared" si="57"/>
        <v>Fejl</v>
      </c>
      <c r="N153" s="20" t="str">
        <f t="shared" si="57"/>
        <v>Fejl</v>
      </c>
      <c r="O153" s="20" t="str">
        <f t="shared" si="57"/>
        <v>Fejl</v>
      </c>
      <c r="P153" s="20" t="str">
        <f t="shared" si="57"/>
        <v>Fejl</v>
      </c>
      <c r="R153" s="20"/>
    </row>
    <row r="154" spans="3:18" x14ac:dyDescent="0.3">
      <c r="C154" s="20" t="str">
        <f t="shared" si="58"/>
        <v>Underkriterie 7</v>
      </c>
      <c r="G154" s="20" t="str">
        <f t="shared" si="57"/>
        <v>Fejl</v>
      </c>
      <c r="H154" s="20" t="str">
        <f t="shared" si="57"/>
        <v>Fejl</v>
      </c>
      <c r="I154" s="20" t="str">
        <f t="shared" si="57"/>
        <v>Fejl</v>
      </c>
      <c r="J154" s="20" t="str">
        <f t="shared" si="57"/>
        <v>Fejl</v>
      </c>
      <c r="K154" s="20" t="str">
        <f t="shared" si="57"/>
        <v>Fejl</v>
      </c>
      <c r="L154" s="20" t="str">
        <f t="shared" si="57"/>
        <v>Fejl</v>
      </c>
      <c r="M154" s="20" t="str">
        <f t="shared" si="57"/>
        <v>Fejl</v>
      </c>
      <c r="N154" s="20" t="str">
        <f t="shared" si="57"/>
        <v>Fejl</v>
      </c>
      <c r="O154" s="20" t="str">
        <f t="shared" si="57"/>
        <v>Fejl</v>
      </c>
      <c r="P154" s="20" t="str">
        <f t="shared" si="57"/>
        <v>Fejl</v>
      </c>
      <c r="R154" s="20"/>
    </row>
    <row r="155" spans="3:18" x14ac:dyDescent="0.3">
      <c r="C155" s="20" t="str">
        <f t="shared" si="58"/>
        <v>Underkriterie 8</v>
      </c>
      <c r="G155" s="20" t="str">
        <f t="shared" si="57"/>
        <v>Fejl</v>
      </c>
      <c r="H155" s="20" t="str">
        <f t="shared" si="57"/>
        <v>Fejl</v>
      </c>
      <c r="I155" s="20" t="str">
        <f t="shared" si="57"/>
        <v>Fejl</v>
      </c>
      <c r="J155" s="20" t="str">
        <f t="shared" si="57"/>
        <v>Fejl</v>
      </c>
      <c r="K155" s="20" t="str">
        <f t="shared" si="57"/>
        <v>Fejl</v>
      </c>
      <c r="L155" s="20" t="str">
        <f t="shared" si="57"/>
        <v>Fejl</v>
      </c>
      <c r="M155" s="20" t="str">
        <f t="shared" si="57"/>
        <v>Fejl</v>
      </c>
      <c r="N155" s="20" t="str">
        <f t="shared" si="57"/>
        <v>Fejl</v>
      </c>
      <c r="O155" s="20" t="str">
        <f t="shared" si="57"/>
        <v>Fejl</v>
      </c>
      <c r="P155" s="20" t="str">
        <f t="shared" si="57"/>
        <v>Fejl</v>
      </c>
      <c r="R155" s="20"/>
    </row>
    <row r="156" spans="3:18" x14ac:dyDescent="0.3">
      <c r="C156" s="20" t="str">
        <f t="shared" si="58"/>
        <v>Underkriterie 9</v>
      </c>
      <c r="G156" s="20" t="str">
        <f t="shared" si="57"/>
        <v>Fejl</v>
      </c>
      <c r="H156" s="20" t="str">
        <f t="shared" si="57"/>
        <v>Fejl</v>
      </c>
      <c r="I156" s="20" t="str">
        <f t="shared" si="57"/>
        <v>Fejl</v>
      </c>
      <c r="J156" s="20" t="str">
        <f t="shared" si="57"/>
        <v>Fejl</v>
      </c>
      <c r="K156" s="20" t="str">
        <f t="shared" si="57"/>
        <v>Fejl</v>
      </c>
      <c r="L156" s="20" t="str">
        <f t="shared" si="57"/>
        <v>Fejl</v>
      </c>
      <c r="M156" s="20" t="str">
        <f t="shared" si="57"/>
        <v>Fejl</v>
      </c>
      <c r="N156" s="20" t="str">
        <f t="shared" si="57"/>
        <v>Fejl</v>
      </c>
      <c r="O156" s="20" t="str">
        <f t="shared" si="57"/>
        <v>Fejl</v>
      </c>
      <c r="P156" s="20" t="str">
        <f t="shared" si="57"/>
        <v>Fejl</v>
      </c>
      <c r="R156" s="20"/>
    </row>
    <row r="157" spans="3:18" x14ac:dyDescent="0.3">
      <c r="C157" s="20" t="str">
        <f t="shared" si="58"/>
        <v>Underkriterie 10</v>
      </c>
      <c r="G157" s="20" t="str">
        <f t="shared" si="57"/>
        <v>Fejl</v>
      </c>
      <c r="H157" s="20" t="str">
        <f t="shared" si="57"/>
        <v>Fejl</v>
      </c>
      <c r="I157" s="20" t="str">
        <f t="shared" si="57"/>
        <v>Fejl</v>
      </c>
      <c r="J157" s="20" t="str">
        <f t="shared" si="57"/>
        <v>Fejl</v>
      </c>
      <c r="K157" s="20" t="str">
        <f t="shared" si="57"/>
        <v>Fejl</v>
      </c>
      <c r="L157" s="20" t="str">
        <f t="shared" si="57"/>
        <v>Fejl</v>
      </c>
      <c r="M157" s="20" t="str">
        <f t="shared" si="57"/>
        <v>Fejl</v>
      </c>
      <c r="N157" s="20" t="str">
        <f t="shared" si="57"/>
        <v>Fejl</v>
      </c>
      <c r="O157" s="20" t="str">
        <f t="shared" si="57"/>
        <v>Fejl</v>
      </c>
      <c r="P157" s="20" t="str">
        <f t="shared" si="57"/>
        <v>Fejl</v>
      </c>
      <c r="R157" s="20"/>
    </row>
    <row r="158" spans="3:18" x14ac:dyDescent="0.3">
      <c r="C158" s="20" t="str">
        <f t="shared" si="58"/>
        <v>Underkriterie 11</v>
      </c>
      <c r="G158" s="20" t="str">
        <f t="shared" si="57"/>
        <v>Fejl</v>
      </c>
      <c r="H158" s="20" t="str">
        <f t="shared" si="57"/>
        <v>Fejl</v>
      </c>
      <c r="I158" s="20" t="str">
        <f t="shared" si="57"/>
        <v>Fejl</v>
      </c>
      <c r="J158" s="20" t="str">
        <f t="shared" si="57"/>
        <v>Fejl</v>
      </c>
      <c r="K158" s="20" t="str">
        <f t="shared" si="57"/>
        <v>Fejl</v>
      </c>
      <c r="L158" s="20" t="str">
        <f t="shared" si="57"/>
        <v>Fejl</v>
      </c>
      <c r="M158" s="20" t="str">
        <f t="shared" si="57"/>
        <v>Fejl</v>
      </c>
      <c r="N158" s="20" t="str">
        <f t="shared" si="57"/>
        <v>Fejl</v>
      </c>
      <c r="O158" s="20" t="str">
        <f t="shared" si="57"/>
        <v>Fejl</v>
      </c>
      <c r="P158" s="20" t="str">
        <f t="shared" si="57"/>
        <v>Fejl</v>
      </c>
      <c r="R158" s="20"/>
    </row>
    <row r="159" spans="3:18" x14ac:dyDescent="0.3">
      <c r="C159" s="20" t="str">
        <f t="shared" si="58"/>
        <v>Underkriterie 12</v>
      </c>
      <c r="G159" s="20" t="str">
        <f t="shared" si="57"/>
        <v>Fejl</v>
      </c>
      <c r="H159" s="20" t="str">
        <f t="shared" si="57"/>
        <v>Fejl</v>
      </c>
      <c r="I159" s="20" t="str">
        <f t="shared" si="57"/>
        <v>Fejl</v>
      </c>
      <c r="J159" s="20" t="str">
        <f t="shared" si="57"/>
        <v>Fejl</v>
      </c>
      <c r="K159" s="20" t="str">
        <f t="shared" si="57"/>
        <v>Fejl</v>
      </c>
      <c r="L159" s="20" t="str">
        <f t="shared" si="57"/>
        <v>Fejl</v>
      </c>
      <c r="M159" s="20" t="str">
        <f t="shared" si="57"/>
        <v>Fejl</v>
      </c>
      <c r="N159" s="20" t="str">
        <f t="shared" si="57"/>
        <v>Fejl</v>
      </c>
      <c r="O159" s="20" t="str">
        <f t="shared" si="57"/>
        <v>Fejl</v>
      </c>
      <c r="P159" s="20" t="str">
        <f t="shared" si="57"/>
        <v>Fejl</v>
      </c>
      <c r="R159" s="20"/>
    </row>
    <row r="160" spans="3:18" x14ac:dyDescent="0.3">
      <c r="C160" s="20" t="s">
        <v>36</v>
      </c>
      <c r="G160" s="20">
        <f>IF(SUM(G147:G159)=0,"Fejl",SUM(G147:G159))</f>
        <v>5.0692307692307699</v>
      </c>
      <c r="H160" s="20">
        <f t="shared" ref="H160:K160" si="59">IF(SUM(H147:H159)=0,"Fejl",SUM(H147:H159))</f>
        <v>5.7166666666666668</v>
      </c>
      <c r="I160" s="20">
        <f t="shared" si="59"/>
        <v>5.3641025641025637</v>
      </c>
      <c r="J160" s="20">
        <f t="shared" si="59"/>
        <v>5.9878205128205133</v>
      </c>
      <c r="K160" s="20">
        <f t="shared" si="59"/>
        <v>6.2115384615384626</v>
      </c>
      <c r="L160" s="20">
        <f>IF(SUM(L147:L159)=0,"Fejl",SUM(L147:L159))</f>
        <v>5.8589743589743595</v>
      </c>
      <c r="M160" s="20">
        <f t="shared" ref="M160:P160" si="60">IF(SUM(M147:M159)=0,"Fejl",SUM(M147:M159))</f>
        <v>6.1064102564102569</v>
      </c>
      <c r="N160" s="20">
        <f t="shared" si="60"/>
        <v>6.0301282051282055</v>
      </c>
      <c r="O160" s="20">
        <f t="shared" si="60"/>
        <v>5.9538461538461549</v>
      </c>
      <c r="P160" s="20">
        <f t="shared" si="60"/>
        <v>6.0012820512820504</v>
      </c>
      <c r="R160" s="20"/>
    </row>
    <row r="161" spans="3:18" x14ac:dyDescent="0.3">
      <c r="R161" s="20"/>
    </row>
    <row r="162" spans="3:18" x14ac:dyDescent="0.3">
      <c r="C162" s="21" t="s">
        <v>15</v>
      </c>
      <c r="D162" s="21" t="s">
        <v>19</v>
      </c>
      <c r="G162" s="20" t="s">
        <v>0</v>
      </c>
      <c r="H162" s="20" t="s">
        <v>1</v>
      </c>
      <c r="I162" s="20" t="s">
        <v>2</v>
      </c>
      <c r="J162" s="20" t="s">
        <v>4</v>
      </c>
      <c r="K162" s="20" t="s">
        <v>5</v>
      </c>
      <c r="L162" s="20" t="s">
        <v>43</v>
      </c>
      <c r="M162" s="20" t="s">
        <v>44</v>
      </c>
      <c r="N162" s="20" t="s">
        <v>45</v>
      </c>
      <c r="O162" s="20" t="s">
        <v>46</v>
      </c>
      <c r="P162" s="20" t="s">
        <v>47</v>
      </c>
      <c r="R162" s="20"/>
    </row>
    <row r="163" spans="3:18" x14ac:dyDescent="0.3">
      <c r="C163" s="20" t="s">
        <v>6</v>
      </c>
      <c r="G163" s="38">
        <f>IF(G5="","Fejl",IF($H$2&lt;$K$2,$H$2+($K$2-$H$2)*$T$6/G5,$K$2+($H$2-$K$2)*$T$6/G5))</f>
        <v>12</v>
      </c>
      <c r="H163" s="38">
        <f t="shared" ref="H163:P163" si="61">IF(H5="","Fejl",IF($H$2&lt;$K$2,$H$2+($K$2-$H$2)*$T$6/H5,$K$2+($H$2-$K$2)*$T$6/H5))</f>
        <v>11.153846153846153</v>
      </c>
      <c r="I163" s="38">
        <f t="shared" si="61"/>
        <v>10.428571428571429</v>
      </c>
      <c r="J163" s="38">
        <f t="shared" si="61"/>
        <v>10.103448275862069</v>
      </c>
      <c r="K163" s="38">
        <f t="shared" si="61"/>
        <v>9.8000000000000007</v>
      </c>
      <c r="L163" s="38">
        <f t="shared" si="61"/>
        <v>9.25</v>
      </c>
      <c r="M163" s="38">
        <f t="shared" si="61"/>
        <v>8.764705882352942</v>
      </c>
      <c r="N163" s="38">
        <f t="shared" si="61"/>
        <v>8.5428571428571427</v>
      </c>
      <c r="O163" s="38">
        <f t="shared" si="61"/>
        <v>8.3333333333333321</v>
      </c>
      <c r="P163" s="38">
        <f t="shared" si="61"/>
        <v>7.9473684210526319</v>
      </c>
      <c r="R163" s="20"/>
    </row>
    <row r="164" spans="3:18" x14ac:dyDescent="0.3">
      <c r="C164" s="20" t="str">
        <f>C6</f>
        <v>Underkriterie 1</v>
      </c>
      <c r="G164" s="38">
        <f>IF(G6="","Fejl",IF($H$2&gt;$K$2,G29,G6))</f>
        <v>1</v>
      </c>
      <c r="H164" s="38">
        <f t="shared" ref="H164:P164" si="62">IF(H6="","Fejl",IF($H$2&gt;$K$2,H29,H6))</f>
        <v>3</v>
      </c>
      <c r="I164" s="38">
        <f t="shared" si="62"/>
        <v>4</v>
      </c>
      <c r="J164" s="38">
        <f t="shared" si="62"/>
        <v>5</v>
      </c>
      <c r="K164" s="38">
        <f t="shared" si="62"/>
        <v>6</v>
      </c>
      <c r="L164" s="38">
        <f t="shared" si="62"/>
        <v>7</v>
      </c>
      <c r="M164" s="38">
        <f t="shared" si="62"/>
        <v>8</v>
      </c>
      <c r="N164" s="38">
        <f t="shared" si="62"/>
        <v>9</v>
      </c>
      <c r="O164" s="38">
        <f t="shared" si="62"/>
        <v>9</v>
      </c>
      <c r="P164" s="38">
        <f t="shared" si="62"/>
        <v>10</v>
      </c>
      <c r="R164" s="20"/>
    </row>
    <row r="165" spans="3:18" x14ac:dyDescent="0.3">
      <c r="C165" s="20" t="str">
        <f t="shared" ref="C165:C175" si="63">C7</f>
        <v>Underkriterie 2</v>
      </c>
      <c r="G165" s="38">
        <f t="shared" ref="G165:P175" si="64">IF(G7="","Fejl",IF($H$2&gt;$K$2,G30,G7))</f>
        <v>1</v>
      </c>
      <c r="H165" s="38">
        <f t="shared" si="64"/>
        <v>2</v>
      </c>
      <c r="I165" s="38">
        <f t="shared" si="64"/>
        <v>4</v>
      </c>
      <c r="J165" s="38">
        <f t="shared" si="64"/>
        <v>6</v>
      </c>
      <c r="K165" s="38">
        <f t="shared" si="64"/>
        <v>5</v>
      </c>
      <c r="L165" s="38">
        <f t="shared" si="64"/>
        <v>4</v>
      </c>
      <c r="M165" s="38">
        <f t="shared" si="64"/>
        <v>7</v>
      </c>
      <c r="N165" s="38">
        <f t="shared" si="64"/>
        <v>6</v>
      </c>
      <c r="O165" s="38">
        <f t="shared" si="64"/>
        <v>6</v>
      </c>
      <c r="P165" s="38">
        <f t="shared" si="64"/>
        <v>5</v>
      </c>
      <c r="R165" s="20"/>
    </row>
    <row r="166" spans="3:18" x14ac:dyDescent="0.3">
      <c r="C166" s="20" t="str">
        <f t="shared" si="63"/>
        <v>Underkriterie 3</v>
      </c>
      <c r="G166" s="38">
        <f t="shared" si="64"/>
        <v>5</v>
      </c>
      <c r="H166" s="38">
        <f t="shared" si="64"/>
        <v>1</v>
      </c>
      <c r="I166" s="38">
        <f t="shared" si="64"/>
        <v>5</v>
      </c>
      <c r="J166" s="38">
        <f t="shared" si="64"/>
        <v>3</v>
      </c>
      <c r="K166" s="38">
        <f t="shared" si="64"/>
        <v>10</v>
      </c>
      <c r="L166" s="38">
        <f t="shared" si="64"/>
        <v>5</v>
      </c>
      <c r="M166" s="38">
        <f t="shared" si="64"/>
        <v>6</v>
      </c>
      <c r="N166" s="38">
        <f t="shared" si="64"/>
        <v>3</v>
      </c>
      <c r="O166" s="38">
        <f t="shared" si="64"/>
        <v>9</v>
      </c>
      <c r="P166" s="38">
        <f t="shared" si="64"/>
        <v>6</v>
      </c>
      <c r="R166" s="20"/>
    </row>
    <row r="167" spans="3:18" x14ac:dyDescent="0.3">
      <c r="C167" s="20" t="str">
        <f t="shared" si="63"/>
        <v>Underkriterie 4</v>
      </c>
      <c r="G167" s="38">
        <f t="shared" si="64"/>
        <v>3</v>
      </c>
      <c r="H167" s="38">
        <f t="shared" si="64"/>
        <v>11</v>
      </c>
      <c r="I167" s="38">
        <f t="shared" si="64"/>
        <v>1</v>
      </c>
      <c r="J167" s="38">
        <f t="shared" si="64"/>
        <v>5</v>
      </c>
      <c r="K167" s="38">
        <f t="shared" si="64"/>
        <v>2</v>
      </c>
      <c r="L167" s="38">
        <f t="shared" si="64"/>
        <v>7</v>
      </c>
      <c r="M167" s="38">
        <f t="shared" si="64"/>
        <v>4</v>
      </c>
      <c r="N167" s="38">
        <f t="shared" si="64"/>
        <v>8</v>
      </c>
      <c r="O167" s="38">
        <f t="shared" si="64"/>
        <v>3</v>
      </c>
      <c r="P167" s="38">
        <f t="shared" si="64"/>
        <v>10</v>
      </c>
      <c r="R167" s="20"/>
    </row>
    <row r="168" spans="3:18" x14ac:dyDescent="0.3">
      <c r="C168" s="20" t="str">
        <f t="shared" si="63"/>
        <v>Underkriterie 5</v>
      </c>
      <c r="G168" s="38" t="str">
        <f t="shared" si="64"/>
        <v>Fejl</v>
      </c>
      <c r="H168" s="38" t="str">
        <f t="shared" si="64"/>
        <v>Fejl</v>
      </c>
      <c r="I168" s="38" t="str">
        <f t="shared" si="64"/>
        <v>Fejl</v>
      </c>
      <c r="J168" s="38" t="str">
        <f t="shared" si="64"/>
        <v>Fejl</v>
      </c>
      <c r="K168" s="38" t="str">
        <f t="shared" si="64"/>
        <v>Fejl</v>
      </c>
      <c r="L168" s="38" t="str">
        <f t="shared" si="64"/>
        <v>Fejl</v>
      </c>
      <c r="M168" s="38" t="str">
        <f t="shared" si="64"/>
        <v>Fejl</v>
      </c>
      <c r="N168" s="38" t="str">
        <f t="shared" si="64"/>
        <v>Fejl</v>
      </c>
      <c r="O168" s="38" t="str">
        <f t="shared" si="64"/>
        <v>Fejl</v>
      </c>
      <c r="P168" s="38" t="str">
        <f t="shared" si="64"/>
        <v>Fejl</v>
      </c>
      <c r="R168" s="20"/>
    </row>
    <row r="169" spans="3:18" x14ac:dyDescent="0.3">
      <c r="C169" s="20" t="str">
        <f t="shared" si="63"/>
        <v>Underkriterie 6</v>
      </c>
      <c r="G169" s="38" t="str">
        <f t="shared" si="64"/>
        <v>Fejl</v>
      </c>
      <c r="H169" s="38" t="str">
        <f t="shared" si="64"/>
        <v>Fejl</v>
      </c>
      <c r="I169" s="38" t="str">
        <f t="shared" si="64"/>
        <v>Fejl</v>
      </c>
      <c r="J169" s="38" t="str">
        <f t="shared" si="64"/>
        <v>Fejl</v>
      </c>
      <c r="K169" s="38" t="str">
        <f t="shared" si="64"/>
        <v>Fejl</v>
      </c>
      <c r="L169" s="38" t="str">
        <f t="shared" si="64"/>
        <v>Fejl</v>
      </c>
      <c r="M169" s="38" t="str">
        <f t="shared" si="64"/>
        <v>Fejl</v>
      </c>
      <c r="N169" s="38" t="str">
        <f t="shared" si="64"/>
        <v>Fejl</v>
      </c>
      <c r="O169" s="38" t="str">
        <f t="shared" si="64"/>
        <v>Fejl</v>
      </c>
      <c r="P169" s="38" t="str">
        <f t="shared" si="64"/>
        <v>Fejl</v>
      </c>
      <c r="R169" s="20"/>
    </row>
    <row r="170" spans="3:18" x14ac:dyDescent="0.3">
      <c r="C170" s="20" t="str">
        <f t="shared" si="63"/>
        <v>Underkriterie 7</v>
      </c>
      <c r="G170" s="38" t="str">
        <f t="shared" si="64"/>
        <v>Fejl</v>
      </c>
      <c r="H170" s="38" t="str">
        <f t="shared" si="64"/>
        <v>Fejl</v>
      </c>
      <c r="I170" s="38" t="str">
        <f t="shared" si="64"/>
        <v>Fejl</v>
      </c>
      <c r="J170" s="38" t="str">
        <f t="shared" si="64"/>
        <v>Fejl</v>
      </c>
      <c r="K170" s="38" t="str">
        <f t="shared" si="64"/>
        <v>Fejl</v>
      </c>
      <c r="L170" s="38" t="str">
        <f t="shared" si="64"/>
        <v>Fejl</v>
      </c>
      <c r="M170" s="38" t="str">
        <f t="shared" si="64"/>
        <v>Fejl</v>
      </c>
      <c r="N170" s="38" t="str">
        <f t="shared" si="64"/>
        <v>Fejl</v>
      </c>
      <c r="O170" s="38" t="str">
        <f t="shared" si="64"/>
        <v>Fejl</v>
      </c>
      <c r="P170" s="38" t="str">
        <f t="shared" si="64"/>
        <v>Fejl</v>
      </c>
      <c r="R170" s="20"/>
    </row>
    <row r="171" spans="3:18" x14ac:dyDescent="0.3">
      <c r="C171" s="20" t="str">
        <f t="shared" si="63"/>
        <v>Underkriterie 8</v>
      </c>
      <c r="G171" s="38" t="str">
        <f t="shared" si="64"/>
        <v>Fejl</v>
      </c>
      <c r="H171" s="38" t="str">
        <f t="shared" si="64"/>
        <v>Fejl</v>
      </c>
      <c r="I171" s="38" t="str">
        <f t="shared" si="64"/>
        <v>Fejl</v>
      </c>
      <c r="J171" s="38" t="str">
        <f t="shared" si="64"/>
        <v>Fejl</v>
      </c>
      <c r="K171" s="38" t="str">
        <f t="shared" si="64"/>
        <v>Fejl</v>
      </c>
      <c r="L171" s="38" t="str">
        <f t="shared" si="64"/>
        <v>Fejl</v>
      </c>
      <c r="M171" s="38" t="str">
        <f t="shared" si="64"/>
        <v>Fejl</v>
      </c>
      <c r="N171" s="38" t="str">
        <f t="shared" si="64"/>
        <v>Fejl</v>
      </c>
      <c r="O171" s="38" t="str">
        <f t="shared" si="64"/>
        <v>Fejl</v>
      </c>
      <c r="P171" s="38" t="str">
        <f t="shared" si="64"/>
        <v>Fejl</v>
      </c>
      <c r="R171" s="20"/>
    </row>
    <row r="172" spans="3:18" x14ac:dyDescent="0.3">
      <c r="C172" s="20" t="str">
        <f t="shared" si="63"/>
        <v>Underkriterie 9</v>
      </c>
      <c r="G172" s="38" t="str">
        <f t="shared" si="64"/>
        <v>Fejl</v>
      </c>
      <c r="H172" s="38" t="str">
        <f t="shared" si="64"/>
        <v>Fejl</v>
      </c>
      <c r="I172" s="38" t="str">
        <f t="shared" si="64"/>
        <v>Fejl</v>
      </c>
      <c r="J172" s="38" t="str">
        <f t="shared" si="64"/>
        <v>Fejl</v>
      </c>
      <c r="K172" s="38" t="str">
        <f t="shared" si="64"/>
        <v>Fejl</v>
      </c>
      <c r="L172" s="38" t="str">
        <f t="shared" si="64"/>
        <v>Fejl</v>
      </c>
      <c r="M172" s="38" t="str">
        <f t="shared" si="64"/>
        <v>Fejl</v>
      </c>
      <c r="N172" s="38" t="str">
        <f t="shared" si="64"/>
        <v>Fejl</v>
      </c>
      <c r="O172" s="38" t="str">
        <f t="shared" si="64"/>
        <v>Fejl</v>
      </c>
      <c r="P172" s="38" t="str">
        <f t="shared" si="64"/>
        <v>Fejl</v>
      </c>
      <c r="R172" s="20"/>
    </row>
    <row r="173" spans="3:18" x14ac:dyDescent="0.3">
      <c r="C173" s="20" t="str">
        <f t="shared" si="63"/>
        <v>Underkriterie 10</v>
      </c>
      <c r="G173" s="38" t="str">
        <f t="shared" si="64"/>
        <v>Fejl</v>
      </c>
      <c r="H173" s="38" t="str">
        <f t="shared" si="64"/>
        <v>Fejl</v>
      </c>
      <c r="I173" s="38" t="str">
        <f t="shared" si="64"/>
        <v>Fejl</v>
      </c>
      <c r="J173" s="38" t="str">
        <f t="shared" si="64"/>
        <v>Fejl</v>
      </c>
      <c r="K173" s="38" t="str">
        <f t="shared" si="64"/>
        <v>Fejl</v>
      </c>
      <c r="L173" s="38" t="str">
        <f t="shared" si="64"/>
        <v>Fejl</v>
      </c>
      <c r="M173" s="38" t="str">
        <f t="shared" si="64"/>
        <v>Fejl</v>
      </c>
      <c r="N173" s="38" t="str">
        <f t="shared" si="64"/>
        <v>Fejl</v>
      </c>
      <c r="O173" s="38" t="str">
        <f t="shared" si="64"/>
        <v>Fejl</v>
      </c>
      <c r="P173" s="38" t="str">
        <f t="shared" si="64"/>
        <v>Fejl</v>
      </c>
      <c r="R173" s="20"/>
    </row>
    <row r="174" spans="3:18" x14ac:dyDescent="0.3">
      <c r="C174" s="20" t="str">
        <f t="shared" si="63"/>
        <v>Underkriterie 11</v>
      </c>
      <c r="G174" s="38" t="str">
        <f t="shared" si="64"/>
        <v>Fejl</v>
      </c>
      <c r="H174" s="38" t="str">
        <f t="shared" si="64"/>
        <v>Fejl</v>
      </c>
      <c r="I174" s="38" t="str">
        <f t="shared" si="64"/>
        <v>Fejl</v>
      </c>
      <c r="J174" s="38" t="str">
        <f t="shared" si="64"/>
        <v>Fejl</v>
      </c>
      <c r="K174" s="38" t="str">
        <f t="shared" si="64"/>
        <v>Fejl</v>
      </c>
      <c r="L174" s="38" t="str">
        <f t="shared" si="64"/>
        <v>Fejl</v>
      </c>
      <c r="M174" s="38" t="str">
        <f t="shared" si="64"/>
        <v>Fejl</v>
      </c>
      <c r="N174" s="38" t="str">
        <f t="shared" si="64"/>
        <v>Fejl</v>
      </c>
      <c r="O174" s="38" t="str">
        <f t="shared" si="64"/>
        <v>Fejl</v>
      </c>
      <c r="P174" s="38" t="str">
        <f t="shared" si="64"/>
        <v>Fejl</v>
      </c>
      <c r="R174" s="20"/>
    </row>
    <row r="175" spans="3:18" x14ac:dyDescent="0.3">
      <c r="C175" s="20" t="str">
        <f t="shared" si="63"/>
        <v>Underkriterie 12</v>
      </c>
      <c r="G175" s="38" t="str">
        <f t="shared" si="64"/>
        <v>Fejl</v>
      </c>
      <c r="H175" s="38" t="str">
        <f t="shared" si="64"/>
        <v>Fejl</v>
      </c>
      <c r="I175" s="38" t="str">
        <f t="shared" si="64"/>
        <v>Fejl</v>
      </c>
      <c r="J175" s="38" t="str">
        <f t="shared" si="64"/>
        <v>Fejl</v>
      </c>
      <c r="K175" s="38" t="str">
        <f t="shared" si="64"/>
        <v>Fejl</v>
      </c>
      <c r="L175" s="38" t="str">
        <f t="shared" si="64"/>
        <v>Fejl</v>
      </c>
      <c r="M175" s="38" t="str">
        <f t="shared" si="64"/>
        <v>Fejl</v>
      </c>
      <c r="N175" s="38" t="str">
        <f t="shared" si="64"/>
        <v>Fejl</v>
      </c>
      <c r="O175" s="38" t="str">
        <f t="shared" si="64"/>
        <v>Fejl</v>
      </c>
      <c r="P175" s="38" t="str">
        <f t="shared" si="64"/>
        <v>Fejl</v>
      </c>
      <c r="R175" s="20"/>
    </row>
    <row r="176" spans="3:18" x14ac:dyDescent="0.3">
      <c r="C176" s="20" t="s">
        <v>7</v>
      </c>
      <c r="G176" s="38">
        <f>IF(G163="Fejl","Fejl",G163*$E$5)</f>
        <v>4.8000000000000007</v>
      </c>
      <c r="H176" s="38">
        <f t="shared" ref="H176:P176" si="65">IF(H163="Fejl","Fejl",H163*$E$5)</f>
        <v>4.4615384615384617</v>
      </c>
      <c r="I176" s="38">
        <f t="shared" si="65"/>
        <v>4.1714285714285717</v>
      </c>
      <c r="J176" s="38">
        <f t="shared" si="65"/>
        <v>4.0413793103448281</v>
      </c>
      <c r="K176" s="38">
        <f t="shared" si="65"/>
        <v>3.9200000000000004</v>
      </c>
      <c r="L176" s="38">
        <f t="shared" si="65"/>
        <v>3.7</v>
      </c>
      <c r="M176" s="38">
        <f t="shared" si="65"/>
        <v>3.5058823529411769</v>
      </c>
      <c r="N176" s="38">
        <f t="shared" si="65"/>
        <v>3.4171428571428573</v>
      </c>
      <c r="O176" s="38">
        <f t="shared" si="65"/>
        <v>3.333333333333333</v>
      </c>
      <c r="P176" s="38">
        <f t="shared" si="65"/>
        <v>3.1789473684210527</v>
      </c>
      <c r="R176" s="20"/>
    </row>
    <row r="177" spans="3:19" x14ac:dyDescent="0.3">
      <c r="C177" s="20" t="str">
        <f>C6</f>
        <v>Underkriterie 1</v>
      </c>
      <c r="G177" s="38">
        <f>IF(G164="Fejl","Fejl",G164*$E6)</f>
        <v>0.2</v>
      </c>
      <c r="H177" s="38">
        <f t="shared" ref="H177:P177" si="66">IF(H164="Fejl","Fejl",H164*$E6)</f>
        <v>0.60000000000000009</v>
      </c>
      <c r="I177" s="38">
        <f t="shared" si="66"/>
        <v>0.8</v>
      </c>
      <c r="J177" s="38">
        <f t="shared" si="66"/>
        <v>1</v>
      </c>
      <c r="K177" s="38">
        <f t="shared" si="66"/>
        <v>1.2000000000000002</v>
      </c>
      <c r="L177" s="38">
        <f t="shared" si="66"/>
        <v>1.4000000000000001</v>
      </c>
      <c r="M177" s="38">
        <f t="shared" si="66"/>
        <v>1.6</v>
      </c>
      <c r="N177" s="38">
        <f t="shared" si="66"/>
        <v>1.8</v>
      </c>
      <c r="O177" s="38">
        <f t="shared" si="66"/>
        <v>1.8</v>
      </c>
      <c r="P177" s="38">
        <f t="shared" si="66"/>
        <v>2</v>
      </c>
      <c r="R177" s="20"/>
    </row>
    <row r="178" spans="3:19" x14ac:dyDescent="0.3">
      <c r="C178" s="20" t="str">
        <f t="shared" ref="C178:C188" si="67">C7</f>
        <v>Underkriterie 2</v>
      </c>
      <c r="G178" s="38">
        <f t="shared" ref="G178:P188" si="68">IF(G165="Fejl","Fejl",G165*$E7)</f>
        <v>0.2</v>
      </c>
      <c r="H178" s="38">
        <f t="shared" si="68"/>
        <v>0.4</v>
      </c>
      <c r="I178" s="38">
        <f t="shared" si="68"/>
        <v>0.8</v>
      </c>
      <c r="J178" s="38">
        <f t="shared" si="68"/>
        <v>1.2000000000000002</v>
      </c>
      <c r="K178" s="38">
        <f t="shared" si="68"/>
        <v>1</v>
      </c>
      <c r="L178" s="38">
        <f t="shared" si="68"/>
        <v>0.8</v>
      </c>
      <c r="M178" s="38">
        <f t="shared" si="68"/>
        <v>1.4000000000000001</v>
      </c>
      <c r="N178" s="38">
        <f t="shared" si="68"/>
        <v>1.2000000000000002</v>
      </c>
      <c r="O178" s="38">
        <f t="shared" si="68"/>
        <v>1.2000000000000002</v>
      </c>
      <c r="P178" s="38">
        <f t="shared" si="68"/>
        <v>1</v>
      </c>
      <c r="R178" s="20"/>
    </row>
    <row r="179" spans="3:19" x14ac:dyDescent="0.3">
      <c r="C179" s="20" t="str">
        <f t="shared" si="67"/>
        <v>Underkriterie 3</v>
      </c>
      <c r="G179" s="38">
        <f t="shared" si="68"/>
        <v>0.5</v>
      </c>
      <c r="H179" s="38">
        <f t="shared" si="68"/>
        <v>0.1</v>
      </c>
      <c r="I179" s="38">
        <f t="shared" si="68"/>
        <v>0.5</v>
      </c>
      <c r="J179" s="38">
        <f t="shared" si="68"/>
        <v>0.30000000000000004</v>
      </c>
      <c r="K179" s="38">
        <f t="shared" si="68"/>
        <v>1</v>
      </c>
      <c r="L179" s="38">
        <f t="shared" si="68"/>
        <v>0.5</v>
      </c>
      <c r="M179" s="38">
        <f t="shared" si="68"/>
        <v>0.60000000000000009</v>
      </c>
      <c r="N179" s="38">
        <f t="shared" si="68"/>
        <v>0.30000000000000004</v>
      </c>
      <c r="O179" s="38">
        <f t="shared" si="68"/>
        <v>0.9</v>
      </c>
      <c r="P179" s="38">
        <f t="shared" si="68"/>
        <v>0.60000000000000009</v>
      </c>
      <c r="R179" s="20"/>
    </row>
    <row r="180" spans="3:19" x14ac:dyDescent="0.3">
      <c r="C180" s="20" t="str">
        <f t="shared" si="67"/>
        <v>Underkriterie 4</v>
      </c>
      <c r="G180" s="38">
        <f t="shared" si="68"/>
        <v>0.30000000000000004</v>
      </c>
      <c r="H180" s="38">
        <f t="shared" si="68"/>
        <v>1.1000000000000001</v>
      </c>
      <c r="I180" s="38">
        <f t="shared" si="68"/>
        <v>0.1</v>
      </c>
      <c r="J180" s="38">
        <f t="shared" si="68"/>
        <v>0.5</v>
      </c>
      <c r="K180" s="38">
        <f t="shared" si="68"/>
        <v>0.2</v>
      </c>
      <c r="L180" s="38">
        <f t="shared" si="68"/>
        <v>0.70000000000000007</v>
      </c>
      <c r="M180" s="38">
        <f t="shared" si="68"/>
        <v>0.4</v>
      </c>
      <c r="N180" s="38">
        <f t="shared" si="68"/>
        <v>0.8</v>
      </c>
      <c r="O180" s="38">
        <f t="shared" si="68"/>
        <v>0.30000000000000004</v>
      </c>
      <c r="P180" s="38">
        <f t="shared" si="68"/>
        <v>1</v>
      </c>
      <c r="R180" s="20"/>
    </row>
    <row r="181" spans="3:19" x14ac:dyDescent="0.3">
      <c r="C181" s="20" t="str">
        <f t="shared" si="67"/>
        <v>Underkriterie 5</v>
      </c>
      <c r="G181" s="38" t="str">
        <f t="shared" si="68"/>
        <v>Fejl</v>
      </c>
      <c r="H181" s="38" t="str">
        <f t="shared" si="68"/>
        <v>Fejl</v>
      </c>
      <c r="I181" s="38" t="str">
        <f t="shared" si="68"/>
        <v>Fejl</v>
      </c>
      <c r="J181" s="38" t="str">
        <f t="shared" si="68"/>
        <v>Fejl</v>
      </c>
      <c r="K181" s="38" t="str">
        <f t="shared" si="68"/>
        <v>Fejl</v>
      </c>
      <c r="L181" s="38" t="str">
        <f t="shared" si="68"/>
        <v>Fejl</v>
      </c>
      <c r="M181" s="38" t="str">
        <f t="shared" si="68"/>
        <v>Fejl</v>
      </c>
      <c r="N181" s="38" t="str">
        <f t="shared" si="68"/>
        <v>Fejl</v>
      </c>
      <c r="O181" s="38" t="str">
        <f t="shared" si="68"/>
        <v>Fejl</v>
      </c>
      <c r="P181" s="38" t="str">
        <f t="shared" si="68"/>
        <v>Fejl</v>
      </c>
      <c r="R181" s="20"/>
    </row>
    <row r="182" spans="3:19" x14ac:dyDescent="0.3">
      <c r="C182" s="20" t="str">
        <f t="shared" si="67"/>
        <v>Underkriterie 6</v>
      </c>
      <c r="G182" s="38" t="str">
        <f t="shared" si="68"/>
        <v>Fejl</v>
      </c>
      <c r="H182" s="38" t="str">
        <f t="shared" si="68"/>
        <v>Fejl</v>
      </c>
      <c r="I182" s="38" t="str">
        <f t="shared" si="68"/>
        <v>Fejl</v>
      </c>
      <c r="J182" s="38" t="str">
        <f t="shared" si="68"/>
        <v>Fejl</v>
      </c>
      <c r="K182" s="38" t="str">
        <f t="shared" si="68"/>
        <v>Fejl</v>
      </c>
      <c r="L182" s="38" t="str">
        <f t="shared" si="68"/>
        <v>Fejl</v>
      </c>
      <c r="M182" s="38" t="str">
        <f t="shared" si="68"/>
        <v>Fejl</v>
      </c>
      <c r="N182" s="38" t="str">
        <f t="shared" si="68"/>
        <v>Fejl</v>
      </c>
      <c r="O182" s="38" t="str">
        <f t="shared" si="68"/>
        <v>Fejl</v>
      </c>
      <c r="P182" s="38" t="str">
        <f t="shared" si="68"/>
        <v>Fejl</v>
      </c>
      <c r="R182" s="20"/>
    </row>
    <row r="183" spans="3:19" x14ac:dyDescent="0.3">
      <c r="C183" s="20" t="str">
        <f t="shared" si="67"/>
        <v>Underkriterie 7</v>
      </c>
      <c r="G183" s="38" t="str">
        <f t="shared" si="68"/>
        <v>Fejl</v>
      </c>
      <c r="H183" s="38" t="str">
        <f t="shared" si="68"/>
        <v>Fejl</v>
      </c>
      <c r="I183" s="38" t="str">
        <f t="shared" si="68"/>
        <v>Fejl</v>
      </c>
      <c r="J183" s="38" t="str">
        <f t="shared" si="68"/>
        <v>Fejl</v>
      </c>
      <c r="K183" s="38" t="str">
        <f t="shared" si="68"/>
        <v>Fejl</v>
      </c>
      <c r="L183" s="38" t="str">
        <f t="shared" si="68"/>
        <v>Fejl</v>
      </c>
      <c r="M183" s="38" t="str">
        <f t="shared" si="68"/>
        <v>Fejl</v>
      </c>
      <c r="N183" s="38" t="str">
        <f t="shared" si="68"/>
        <v>Fejl</v>
      </c>
      <c r="O183" s="38" t="str">
        <f t="shared" si="68"/>
        <v>Fejl</v>
      </c>
      <c r="P183" s="38" t="str">
        <f t="shared" si="68"/>
        <v>Fejl</v>
      </c>
      <c r="R183" s="20"/>
    </row>
    <row r="184" spans="3:19" x14ac:dyDescent="0.3">
      <c r="C184" s="20" t="str">
        <f t="shared" si="67"/>
        <v>Underkriterie 8</v>
      </c>
      <c r="G184" s="38" t="str">
        <f t="shared" si="68"/>
        <v>Fejl</v>
      </c>
      <c r="H184" s="38" t="str">
        <f t="shared" si="68"/>
        <v>Fejl</v>
      </c>
      <c r="I184" s="38" t="str">
        <f t="shared" si="68"/>
        <v>Fejl</v>
      </c>
      <c r="J184" s="38" t="str">
        <f t="shared" si="68"/>
        <v>Fejl</v>
      </c>
      <c r="K184" s="38" t="str">
        <f t="shared" si="68"/>
        <v>Fejl</v>
      </c>
      <c r="L184" s="38" t="str">
        <f t="shared" si="68"/>
        <v>Fejl</v>
      </c>
      <c r="M184" s="38" t="str">
        <f t="shared" si="68"/>
        <v>Fejl</v>
      </c>
      <c r="N184" s="38" t="str">
        <f t="shared" si="68"/>
        <v>Fejl</v>
      </c>
      <c r="O184" s="38" t="str">
        <f t="shared" si="68"/>
        <v>Fejl</v>
      </c>
      <c r="P184" s="38" t="str">
        <f t="shared" si="68"/>
        <v>Fejl</v>
      </c>
      <c r="R184" s="20"/>
    </row>
    <row r="185" spans="3:19" x14ac:dyDescent="0.3">
      <c r="C185" s="20" t="str">
        <f t="shared" si="67"/>
        <v>Underkriterie 9</v>
      </c>
      <c r="G185" s="38" t="str">
        <f t="shared" si="68"/>
        <v>Fejl</v>
      </c>
      <c r="H185" s="38" t="str">
        <f t="shared" si="68"/>
        <v>Fejl</v>
      </c>
      <c r="I185" s="38" t="str">
        <f t="shared" si="68"/>
        <v>Fejl</v>
      </c>
      <c r="J185" s="38" t="str">
        <f t="shared" si="68"/>
        <v>Fejl</v>
      </c>
      <c r="K185" s="38" t="str">
        <f t="shared" si="68"/>
        <v>Fejl</v>
      </c>
      <c r="L185" s="38" t="str">
        <f t="shared" si="68"/>
        <v>Fejl</v>
      </c>
      <c r="M185" s="38" t="str">
        <f t="shared" si="68"/>
        <v>Fejl</v>
      </c>
      <c r="N185" s="38" t="str">
        <f t="shared" si="68"/>
        <v>Fejl</v>
      </c>
      <c r="O185" s="38" t="str">
        <f t="shared" si="68"/>
        <v>Fejl</v>
      </c>
      <c r="P185" s="38" t="str">
        <f t="shared" si="68"/>
        <v>Fejl</v>
      </c>
      <c r="R185" s="20"/>
    </row>
    <row r="186" spans="3:19" x14ac:dyDescent="0.3">
      <c r="C186" s="20" t="str">
        <f t="shared" si="67"/>
        <v>Underkriterie 10</v>
      </c>
      <c r="G186" s="38" t="str">
        <f t="shared" si="68"/>
        <v>Fejl</v>
      </c>
      <c r="H186" s="38" t="str">
        <f t="shared" si="68"/>
        <v>Fejl</v>
      </c>
      <c r="I186" s="38" t="str">
        <f t="shared" si="68"/>
        <v>Fejl</v>
      </c>
      <c r="J186" s="38" t="str">
        <f t="shared" si="68"/>
        <v>Fejl</v>
      </c>
      <c r="K186" s="38" t="str">
        <f t="shared" si="68"/>
        <v>Fejl</v>
      </c>
      <c r="L186" s="38" t="str">
        <f t="shared" si="68"/>
        <v>Fejl</v>
      </c>
      <c r="M186" s="38" t="str">
        <f t="shared" si="68"/>
        <v>Fejl</v>
      </c>
      <c r="N186" s="38" t="str">
        <f t="shared" si="68"/>
        <v>Fejl</v>
      </c>
      <c r="O186" s="38" t="str">
        <f t="shared" si="68"/>
        <v>Fejl</v>
      </c>
      <c r="P186" s="38" t="str">
        <f t="shared" si="68"/>
        <v>Fejl</v>
      </c>
      <c r="R186" s="20"/>
    </row>
    <row r="187" spans="3:19" x14ac:dyDescent="0.3">
      <c r="C187" s="20" t="str">
        <f t="shared" si="67"/>
        <v>Underkriterie 11</v>
      </c>
      <c r="G187" s="38" t="str">
        <f t="shared" si="68"/>
        <v>Fejl</v>
      </c>
      <c r="H187" s="38" t="str">
        <f t="shared" si="68"/>
        <v>Fejl</v>
      </c>
      <c r="I187" s="38" t="str">
        <f t="shared" si="68"/>
        <v>Fejl</v>
      </c>
      <c r="J187" s="38" t="str">
        <f t="shared" si="68"/>
        <v>Fejl</v>
      </c>
      <c r="K187" s="38" t="str">
        <f t="shared" si="68"/>
        <v>Fejl</v>
      </c>
      <c r="L187" s="38" t="str">
        <f t="shared" si="68"/>
        <v>Fejl</v>
      </c>
      <c r="M187" s="38" t="str">
        <f t="shared" si="68"/>
        <v>Fejl</v>
      </c>
      <c r="N187" s="38" t="str">
        <f t="shared" si="68"/>
        <v>Fejl</v>
      </c>
      <c r="O187" s="38" t="str">
        <f t="shared" si="68"/>
        <v>Fejl</v>
      </c>
      <c r="P187" s="38" t="str">
        <f t="shared" si="68"/>
        <v>Fejl</v>
      </c>
      <c r="R187" s="20"/>
    </row>
    <row r="188" spans="3:19" x14ac:dyDescent="0.3">
      <c r="C188" s="20" t="str">
        <f t="shared" si="67"/>
        <v>Underkriterie 12</v>
      </c>
      <c r="G188" s="38" t="str">
        <f t="shared" si="68"/>
        <v>Fejl</v>
      </c>
      <c r="H188" s="38" t="str">
        <f t="shared" si="68"/>
        <v>Fejl</v>
      </c>
      <c r="I188" s="38" t="str">
        <f t="shared" si="68"/>
        <v>Fejl</v>
      </c>
      <c r="J188" s="38" t="str">
        <f t="shared" si="68"/>
        <v>Fejl</v>
      </c>
      <c r="K188" s="38" t="str">
        <f t="shared" si="68"/>
        <v>Fejl</v>
      </c>
      <c r="L188" s="38" t="str">
        <f t="shared" si="68"/>
        <v>Fejl</v>
      </c>
      <c r="M188" s="38" t="str">
        <f t="shared" si="68"/>
        <v>Fejl</v>
      </c>
      <c r="N188" s="38" t="str">
        <f t="shared" si="68"/>
        <v>Fejl</v>
      </c>
      <c r="O188" s="38" t="str">
        <f t="shared" si="68"/>
        <v>Fejl</v>
      </c>
      <c r="P188" s="38" t="str">
        <f t="shared" si="68"/>
        <v>Fejl</v>
      </c>
      <c r="R188" s="20"/>
    </row>
    <row r="189" spans="3:19" x14ac:dyDescent="0.3">
      <c r="C189" s="20" t="s">
        <v>36</v>
      </c>
      <c r="G189" s="38">
        <f>SUM(G176:G188)</f>
        <v>6.0000000000000009</v>
      </c>
      <c r="H189" s="38">
        <f t="shared" ref="H189:P189" si="69">SUM(H176:H188)</f>
        <v>6.661538461538461</v>
      </c>
      <c r="I189" s="38">
        <f t="shared" si="69"/>
        <v>6.371428571428571</v>
      </c>
      <c r="J189" s="38">
        <f t="shared" si="69"/>
        <v>7.0413793103448281</v>
      </c>
      <c r="K189" s="38">
        <f t="shared" si="69"/>
        <v>7.3200000000000012</v>
      </c>
      <c r="L189" s="38">
        <f t="shared" si="69"/>
        <v>7.1000000000000005</v>
      </c>
      <c r="M189" s="38">
        <f>SUM(M176:M188)</f>
        <v>7.5058823529411782</v>
      </c>
      <c r="N189" s="38">
        <f t="shared" si="69"/>
        <v>7.5171428571428569</v>
      </c>
      <c r="O189" s="38">
        <f t="shared" si="69"/>
        <v>7.5333333333333332</v>
      </c>
      <c r="P189" s="38">
        <f t="shared" si="69"/>
        <v>7.7789473684210524</v>
      </c>
      <c r="R189" s="20"/>
    </row>
    <row r="190" spans="3:19" x14ac:dyDescent="0.3">
      <c r="R190" s="20"/>
    </row>
    <row r="191" spans="3:19" x14ac:dyDescent="0.3">
      <c r="C191" s="21" t="s">
        <v>16</v>
      </c>
      <c r="D191" s="21" t="s">
        <v>37</v>
      </c>
      <c r="G191" s="28" t="s">
        <v>0</v>
      </c>
      <c r="H191" s="28" t="s">
        <v>1</v>
      </c>
      <c r="I191" s="28" t="s">
        <v>2</v>
      </c>
      <c r="J191" s="28" t="s">
        <v>4</v>
      </c>
      <c r="K191" s="28" t="s">
        <v>5</v>
      </c>
      <c r="L191" s="28" t="s">
        <v>43</v>
      </c>
      <c r="M191" s="28" t="s">
        <v>44</v>
      </c>
      <c r="N191" s="28" t="s">
        <v>45</v>
      </c>
      <c r="O191" s="28" t="s">
        <v>46</v>
      </c>
      <c r="P191" s="28" t="s">
        <v>47</v>
      </c>
      <c r="R191" s="26"/>
    </row>
    <row r="192" spans="3:19" x14ac:dyDescent="0.3">
      <c r="C192" s="20" t="s">
        <v>10</v>
      </c>
      <c r="G192" s="39">
        <f>IF(OR(G5="",$T$6=0),"Fejl",(G5-$T$6)/$T$6)</f>
        <v>0</v>
      </c>
      <c r="H192" s="39">
        <f t="shared" ref="H192:P192" si="70">IF(OR(H5="",$T$6=0),"Fejl",(H5-$T$6)/$T$6)</f>
        <v>8.3333333333333329E-2</v>
      </c>
      <c r="I192" s="39">
        <f t="shared" si="70"/>
        <v>0.16666666666666666</v>
      </c>
      <c r="J192" s="39">
        <f t="shared" si="70"/>
        <v>0.20833333333333334</v>
      </c>
      <c r="K192" s="39">
        <f t="shared" si="70"/>
        <v>0.25</v>
      </c>
      <c r="L192" s="39">
        <f t="shared" si="70"/>
        <v>0.33333333333333331</v>
      </c>
      <c r="M192" s="39">
        <f t="shared" si="70"/>
        <v>0.41666666666666669</v>
      </c>
      <c r="N192" s="39">
        <f t="shared" si="70"/>
        <v>0.45833333333333331</v>
      </c>
      <c r="O192" s="39">
        <f t="shared" si="70"/>
        <v>0.5</v>
      </c>
      <c r="P192" s="39">
        <f t="shared" si="70"/>
        <v>0.58333333333333337</v>
      </c>
      <c r="R192" s="26"/>
      <c r="S192" s="31"/>
    </row>
    <row r="193" spans="3:18" x14ac:dyDescent="0.3">
      <c r="C193" s="20" t="str">
        <f>C6</f>
        <v>Underkriterie 1</v>
      </c>
      <c r="G193" s="39">
        <f>IF(OR(G6="",$U17=0),"Fejl",($U17-G6)/$U17)</f>
        <v>0.9</v>
      </c>
      <c r="H193" s="39">
        <f t="shared" ref="H193:P204" si="71">IF(OR(H6="",$U17=0),"Fejl",($U17-H6)/$U17)</f>
        <v>0.7</v>
      </c>
      <c r="I193" s="39">
        <f t="shared" si="71"/>
        <v>0.6</v>
      </c>
      <c r="J193" s="39">
        <f t="shared" si="71"/>
        <v>0.5</v>
      </c>
      <c r="K193" s="39">
        <f t="shared" si="71"/>
        <v>0.4</v>
      </c>
      <c r="L193" s="39">
        <f t="shared" si="71"/>
        <v>0.3</v>
      </c>
      <c r="M193" s="39">
        <f t="shared" si="71"/>
        <v>0.2</v>
      </c>
      <c r="N193" s="39">
        <f t="shared" si="71"/>
        <v>0.1</v>
      </c>
      <c r="O193" s="39">
        <f t="shared" si="71"/>
        <v>0.1</v>
      </c>
      <c r="P193" s="39">
        <f t="shared" si="71"/>
        <v>0</v>
      </c>
      <c r="R193" s="20"/>
    </row>
    <row r="194" spans="3:18" x14ac:dyDescent="0.3">
      <c r="C194" s="20" t="str">
        <f t="shared" ref="C194:C204" si="72">C7</f>
        <v>Underkriterie 2</v>
      </c>
      <c r="G194" s="39">
        <f t="shared" ref="G194:G204" si="73">IF(OR(G7="",$U18=0),"Fejl",($U18-G7)/$U18)</f>
        <v>0.8571428571428571</v>
      </c>
      <c r="H194" s="39">
        <f t="shared" si="71"/>
        <v>0.7142857142857143</v>
      </c>
      <c r="I194" s="39">
        <f t="shared" si="71"/>
        <v>0.42857142857142855</v>
      </c>
      <c r="J194" s="39">
        <f t="shared" si="71"/>
        <v>0.14285714285714285</v>
      </c>
      <c r="K194" s="39">
        <f t="shared" si="71"/>
        <v>0.2857142857142857</v>
      </c>
      <c r="L194" s="39">
        <f t="shared" si="71"/>
        <v>0.42857142857142855</v>
      </c>
      <c r="M194" s="39">
        <f t="shared" si="71"/>
        <v>0</v>
      </c>
      <c r="N194" s="39">
        <f t="shared" si="71"/>
        <v>0.14285714285714285</v>
      </c>
      <c r="O194" s="39">
        <f t="shared" si="71"/>
        <v>0.14285714285714285</v>
      </c>
      <c r="P194" s="39">
        <f t="shared" si="71"/>
        <v>0.2857142857142857</v>
      </c>
      <c r="R194" s="20"/>
    </row>
    <row r="195" spans="3:18" x14ac:dyDescent="0.3">
      <c r="C195" s="20" t="str">
        <f t="shared" si="72"/>
        <v>Underkriterie 3</v>
      </c>
      <c r="G195" s="39">
        <f t="shared" si="73"/>
        <v>0.5</v>
      </c>
      <c r="H195" s="39">
        <f t="shared" si="71"/>
        <v>0.9</v>
      </c>
      <c r="I195" s="39">
        <f t="shared" si="71"/>
        <v>0.5</v>
      </c>
      <c r="J195" s="39">
        <f t="shared" si="71"/>
        <v>0.7</v>
      </c>
      <c r="K195" s="39">
        <f t="shared" si="71"/>
        <v>0</v>
      </c>
      <c r="L195" s="39">
        <f t="shared" si="71"/>
        <v>0.5</v>
      </c>
      <c r="M195" s="39">
        <f t="shared" si="71"/>
        <v>0.4</v>
      </c>
      <c r="N195" s="39">
        <f t="shared" si="71"/>
        <v>0.7</v>
      </c>
      <c r="O195" s="39">
        <f t="shared" si="71"/>
        <v>0.1</v>
      </c>
      <c r="P195" s="39">
        <f t="shared" si="71"/>
        <v>0.4</v>
      </c>
      <c r="R195" s="20"/>
    </row>
    <row r="196" spans="3:18" x14ac:dyDescent="0.3">
      <c r="C196" s="20" t="str">
        <f t="shared" si="72"/>
        <v>Underkriterie 4</v>
      </c>
      <c r="G196" s="39">
        <f t="shared" si="73"/>
        <v>0.72727272727272729</v>
      </c>
      <c r="H196" s="39">
        <f t="shared" si="71"/>
        <v>0</v>
      </c>
      <c r="I196" s="39">
        <f t="shared" si="71"/>
        <v>0.90909090909090906</v>
      </c>
      <c r="J196" s="39">
        <f t="shared" si="71"/>
        <v>0.54545454545454541</v>
      </c>
      <c r="K196" s="39">
        <f t="shared" si="71"/>
        <v>0.81818181818181823</v>
      </c>
      <c r="L196" s="39">
        <f t="shared" si="71"/>
        <v>0.36363636363636365</v>
      </c>
      <c r="M196" s="39">
        <f t="shared" si="71"/>
        <v>0.63636363636363635</v>
      </c>
      <c r="N196" s="39">
        <f t="shared" si="71"/>
        <v>0.27272727272727271</v>
      </c>
      <c r="O196" s="39">
        <f t="shared" si="71"/>
        <v>0.72727272727272729</v>
      </c>
      <c r="P196" s="39">
        <f t="shared" si="71"/>
        <v>9.0909090909090912E-2</v>
      </c>
      <c r="R196" s="20"/>
    </row>
    <row r="197" spans="3:18" x14ac:dyDescent="0.3">
      <c r="C197" s="20" t="str">
        <f t="shared" si="72"/>
        <v>Underkriterie 5</v>
      </c>
      <c r="G197" s="39" t="str">
        <f t="shared" si="73"/>
        <v>Fejl</v>
      </c>
      <c r="H197" s="39" t="str">
        <f t="shared" si="71"/>
        <v>Fejl</v>
      </c>
      <c r="I197" s="39" t="str">
        <f>IF(OR(I10="",$U21=0),"Fejl",($U21-I10)/$U21)</f>
        <v>Fejl</v>
      </c>
      <c r="J197" s="39" t="str">
        <f t="shared" si="71"/>
        <v>Fejl</v>
      </c>
      <c r="K197" s="39" t="str">
        <f t="shared" si="71"/>
        <v>Fejl</v>
      </c>
      <c r="L197" s="39" t="str">
        <f t="shared" si="71"/>
        <v>Fejl</v>
      </c>
      <c r="M197" s="39" t="str">
        <f t="shared" si="71"/>
        <v>Fejl</v>
      </c>
      <c r="N197" s="39" t="str">
        <f t="shared" si="71"/>
        <v>Fejl</v>
      </c>
      <c r="O197" s="39" t="str">
        <f t="shared" si="71"/>
        <v>Fejl</v>
      </c>
      <c r="P197" s="39" t="str">
        <f t="shared" si="71"/>
        <v>Fejl</v>
      </c>
      <c r="R197" s="20"/>
    </row>
    <row r="198" spans="3:18" x14ac:dyDescent="0.3">
      <c r="C198" s="20" t="str">
        <f t="shared" si="72"/>
        <v>Underkriterie 6</v>
      </c>
      <c r="G198" s="39" t="str">
        <f t="shared" si="73"/>
        <v>Fejl</v>
      </c>
      <c r="H198" s="39" t="str">
        <f t="shared" si="71"/>
        <v>Fejl</v>
      </c>
      <c r="I198" s="39" t="str">
        <f t="shared" si="71"/>
        <v>Fejl</v>
      </c>
      <c r="J198" s="39" t="str">
        <f t="shared" si="71"/>
        <v>Fejl</v>
      </c>
      <c r="K198" s="39" t="str">
        <f t="shared" si="71"/>
        <v>Fejl</v>
      </c>
      <c r="L198" s="39" t="str">
        <f t="shared" si="71"/>
        <v>Fejl</v>
      </c>
      <c r="M198" s="39" t="str">
        <f t="shared" si="71"/>
        <v>Fejl</v>
      </c>
      <c r="N198" s="39" t="str">
        <f t="shared" si="71"/>
        <v>Fejl</v>
      </c>
      <c r="O198" s="39" t="str">
        <f t="shared" si="71"/>
        <v>Fejl</v>
      </c>
      <c r="P198" s="39" t="str">
        <f t="shared" si="71"/>
        <v>Fejl</v>
      </c>
      <c r="R198" s="20"/>
    </row>
    <row r="199" spans="3:18" x14ac:dyDescent="0.3">
      <c r="C199" s="20" t="str">
        <f t="shared" si="72"/>
        <v>Underkriterie 7</v>
      </c>
      <c r="G199" s="39" t="str">
        <f t="shared" si="73"/>
        <v>Fejl</v>
      </c>
      <c r="H199" s="39" t="str">
        <f t="shared" si="71"/>
        <v>Fejl</v>
      </c>
      <c r="I199" s="39" t="str">
        <f t="shared" si="71"/>
        <v>Fejl</v>
      </c>
      <c r="J199" s="39" t="str">
        <f t="shared" si="71"/>
        <v>Fejl</v>
      </c>
      <c r="K199" s="39" t="str">
        <f t="shared" si="71"/>
        <v>Fejl</v>
      </c>
      <c r="L199" s="39" t="str">
        <f t="shared" si="71"/>
        <v>Fejl</v>
      </c>
      <c r="M199" s="39" t="str">
        <f t="shared" si="71"/>
        <v>Fejl</v>
      </c>
      <c r="N199" s="39" t="str">
        <f t="shared" si="71"/>
        <v>Fejl</v>
      </c>
      <c r="O199" s="39" t="str">
        <f t="shared" si="71"/>
        <v>Fejl</v>
      </c>
      <c r="P199" s="39" t="str">
        <f t="shared" si="71"/>
        <v>Fejl</v>
      </c>
      <c r="R199" s="20"/>
    </row>
    <row r="200" spans="3:18" x14ac:dyDescent="0.3">
      <c r="C200" s="20" t="str">
        <f t="shared" si="72"/>
        <v>Underkriterie 8</v>
      </c>
      <c r="G200" s="39" t="str">
        <f t="shared" si="73"/>
        <v>Fejl</v>
      </c>
      <c r="H200" s="39" t="str">
        <f t="shared" si="71"/>
        <v>Fejl</v>
      </c>
      <c r="I200" s="39" t="str">
        <f t="shared" si="71"/>
        <v>Fejl</v>
      </c>
      <c r="J200" s="39" t="str">
        <f t="shared" si="71"/>
        <v>Fejl</v>
      </c>
      <c r="K200" s="39" t="str">
        <f t="shared" si="71"/>
        <v>Fejl</v>
      </c>
      <c r="L200" s="39" t="str">
        <f t="shared" si="71"/>
        <v>Fejl</v>
      </c>
      <c r="M200" s="39" t="str">
        <f t="shared" si="71"/>
        <v>Fejl</v>
      </c>
      <c r="N200" s="39" t="str">
        <f t="shared" si="71"/>
        <v>Fejl</v>
      </c>
      <c r="O200" s="39" t="str">
        <f t="shared" si="71"/>
        <v>Fejl</v>
      </c>
      <c r="P200" s="39" t="str">
        <f t="shared" si="71"/>
        <v>Fejl</v>
      </c>
      <c r="R200" s="20"/>
    </row>
    <row r="201" spans="3:18" x14ac:dyDescent="0.3">
      <c r="C201" s="20" t="str">
        <f t="shared" si="72"/>
        <v>Underkriterie 9</v>
      </c>
      <c r="G201" s="39" t="str">
        <f t="shared" si="73"/>
        <v>Fejl</v>
      </c>
      <c r="H201" s="39" t="str">
        <f t="shared" si="71"/>
        <v>Fejl</v>
      </c>
      <c r="I201" s="39" t="str">
        <f t="shared" si="71"/>
        <v>Fejl</v>
      </c>
      <c r="J201" s="39" t="str">
        <f t="shared" si="71"/>
        <v>Fejl</v>
      </c>
      <c r="K201" s="39" t="str">
        <f t="shared" si="71"/>
        <v>Fejl</v>
      </c>
      <c r="L201" s="39" t="str">
        <f t="shared" si="71"/>
        <v>Fejl</v>
      </c>
      <c r="M201" s="39" t="str">
        <f t="shared" si="71"/>
        <v>Fejl</v>
      </c>
      <c r="N201" s="39" t="str">
        <f t="shared" si="71"/>
        <v>Fejl</v>
      </c>
      <c r="O201" s="39" t="str">
        <f t="shared" si="71"/>
        <v>Fejl</v>
      </c>
      <c r="P201" s="39" t="str">
        <f t="shared" si="71"/>
        <v>Fejl</v>
      </c>
      <c r="R201" s="20"/>
    </row>
    <row r="202" spans="3:18" x14ac:dyDescent="0.3">
      <c r="C202" s="20" t="str">
        <f t="shared" si="72"/>
        <v>Underkriterie 10</v>
      </c>
      <c r="G202" s="39" t="str">
        <f t="shared" si="73"/>
        <v>Fejl</v>
      </c>
      <c r="H202" s="39" t="str">
        <f t="shared" si="71"/>
        <v>Fejl</v>
      </c>
      <c r="I202" s="39" t="str">
        <f t="shared" si="71"/>
        <v>Fejl</v>
      </c>
      <c r="J202" s="39" t="str">
        <f t="shared" si="71"/>
        <v>Fejl</v>
      </c>
      <c r="K202" s="39" t="str">
        <f t="shared" si="71"/>
        <v>Fejl</v>
      </c>
      <c r="L202" s="39" t="str">
        <f t="shared" si="71"/>
        <v>Fejl</v>
      </c>
      <c r="M202" s="39" t="str">
        <f t="shared" si="71"/>
        <v>Fejl</v>
      </c>
      <c r="N202" s="39" t="str">
        <f t="shared" si="71"/>
        <v>Fejl</v>
      </c>
      <c r="O202" s="39" t="str">
        <f t="shared" si="71"/>
        <v>Fejl</v>
      </c>
      <c r="P202" s="39" t="str">
        <f t="shared" si="71"/>
        <v>Fejl</v>
      </c>
      <c r="R202" s="20"/>
    </row>
    <row r="203" spans="3:18" x14ac:dyDescent="0.3">
      <c r="C203" s="20" t="str">
        <f t="shared" si="72"/>
        <v>Underkriterie 11</v>
      </c>
      <c r="G203" s="39" t="str">
        <f t="shared" si="73"/>
        <v>Fejl</v>
      </c>
      <c r="H203" s="39" t="str">
        <f t="shared" si="71"/>
        <v>Fejl</v>
      </c>
      <c r="I203" s="39" t="str">
        <f t="shared" si="71"/>
        <v>Fejl</v>
      </c>
      <c r="J203" s="39" t="str">
        <f t="shared" si="71"/>
        <v>Fejl</v>
      </c>
      <c r="K203" s="39" t="str">
        <f t="shared" si="71"/>
        <v>Fejl</v>
      </c>
      <c r="L203" s="39" t="str">
        <f t="shared" si="71"/>
        <v>Fejl</v>
      </c>
      <c r="M203" s="39" t="str">
        <f t="shared" si="71"/>
        <v>Fejl</v>
      </c>
      <c r="N203" s="39" t="str">
        <f t="shared" si="71"/>
        <v>Fejl</v>
      </c>
      <c r="O203" s="39" t="str">
        <f t="shared" si="71"/>
        <v>Fejl</v>
      </c>
      <c r="P203" s="39" t="str">
        <f t="shared" si="71"/>
        <v>Fejl</v>
      </c>
      <c r="R203" s="20"/>
    </row>
    <row r="204" spans="3:18" x14ac:dyDescent="0.3">
      <c r="C204" s="20" t="str">
        <f t="shared" si="72"/>
        <v>Underkriterie 12</v>
      </c>
      <c r="G204" s="39" t="str">
        <f t="shared" si="73"/>
        <v>Fejl</v>
      </c>
      <c r="H204" s="39" t="str">
        <f t="shared" si="71"/>
        <v>Fejl</v>
      </c>
      <c r="I204" s="39" t="str">
        <f t="shared" si="71"/>
        <v>Fejl</v>
      </c>
      <c r="J204" s="39" t="str">
        <f t="shared" si="71"/>
        <v>Fejl</v>
      </c>
      <c r="K204" s="39" t="str">
        <f t="shared" si="71"/>
        <v>Fejl</v>
      </c>
      <c r="L204" s="39" t="str">
        <f t="shared" si="71"/>
        <v>Fejl</v>
      </c>
      <c r="M204" s="39" t="str">
        <f t="shared" si="71"/>
        <v>Fejl</v>
      </c>
      <c r="N204" s="39" t="str">
        <f t="shared" si="71"/>
        <v>Fejl</v>
      </c>
      <c r="O204" s="39" t="str">
        <f t="shared" si="71"/>
        <v>Fejl</v>
      </c>
      <c r="P204" s="39" t="str">
        <f t="shared" si="71"/>
        <v>Fejl</v>
      </c>
      <c r="R204" s="20"/>
    </row>
    <row r="205" spans="3:18" x14ac:dyDescent="0.3">
      <c r="C205" s="20" t="s">
        <v>7</v>
      </c>
      <c r="G205" s="39">
        <f>IF(G192="Fejl","Fejl",G192*$E5)</f>
        <v>0</v>
      </c>
      <c r="H205" s="39">
        <f t="shared" ref="H205:P205" si="74">IF(H192="Fejl","Fejl",H192*$E5)</f>
        <v>3.3333333333333333E-2</v>
      </c>
      <c r="I205" s="39">
        <f t="shared" si="74"/>
        <v>6.6666666666666666E-2</v>
      </c>
      <c r="J205" s="39">
        <f t="shared" si="74"/>
        <v>8.3333333333333343E-2</v>
      </c>
      <c r="K205" s="39">
        <f t="shared" si="74"/>
        <v>0.1</v>
      </c>
      <c r="L205" s="39">
        <f t="shared" si="74"/>
        <v>0.13333333333333333</v>
      </c>
      <c r="M205" s="39">
        <f t="shared" si="74"/>
        <v>0.16666666666666669</v>
      </c>
      <c r="N205" s="39">
        <f t="shared" si="74"/>
        <v>0.18333333333333335</v>
      </c>
      <c r="O205" s="39">
        <f t="shared" si="74"/>
        <v>0.2</v>
      </c>
      <c r="P205" s="39">
        <f t="shared" si="74"/>
        <v>0.23333333333333336</v>
      </c>
      <c r="R205" s="20"/>
    </row>
    <row r="206" spans="3:18" x14ac:dyDescent="0.3">
      <c r="C206" s="20" t="str">
        <f>C6</f>
        <v>Underkriterie 1</v>
      </c>
      <c r="G206" s="39">
        <f t="shared" ref="G206:P217" si="75">IF(G193="Fejl","Fejl",G193*$E6)</f>
        <v>0.18000000000000002</v>
      </c>
      <c r="H206" s="39">
        <f t="shared" si="75"/>
        <v>0.13999999999999999</v>
      </c>
      <c r="I206" s="39">
        <f t="shared" si="75"/>
        <v>0.12</v>
      </c>
      <c r="J206" s="39">
        <f t="shared" si="75"/>
        <v>0.1</v>
      </c>
      <c r="K206" s="39">
        <f t="shared" si="75"/>
        <v>8.0000000000000016E-2</v>
      </c>
      <c r="L206" s="39">
        <f t="shared" si="75"/>
        <v>0.06</v>
      </c>
      <c r="M206" s="39">
        <f t="shared" si="75"/>
        <v>4.0000000000000008E-2</v>
      </c>
      <c r="N206" s="39">
        <f t="shared" si="75"/>
        <v>2.0000000000000004E-2</v>
      </c>
      <c r="O206" s="39">
        <f t="shared" si="75"/>
        <v>2.0000000000000004E-2</v>
      </c>
      <c r="P206" s="39">
        <f t="shared" si="75"/>
        <v>0</v>
      </c>
      <c r="R206" s="20"/>
    </row>
    <row r="207" spans="3:18" x14ac:dyDescent="0.3">
      <c r="C207" s="20" t="str">
        <f t="shared" ref="C207:C217" si="76">C7</f>
        <v>Underkriterie 2</v>
      </c>
      <c r="G207" s="39">
        <f t="shared" si="75"/>
        <v>0.17142857142857143</v>
      </c>
      <c r="H207" s="39">
        <f t="shared" si="75"/>
        <v>0.14285714285714288</v>
      </c>
      <c r="I207" s="39">
        <f t="shared" si="75"/>
        <v>8.5714285714285715E-2</v>
      </c>
      <c r="J207" s="39">
        <f t="shared" si="75"/>
        <v>2.8571428571428571E-2</v>
      </c>
      <c r="K207" s="39">
        <f t="shared" si="75"/>
        <v>5.7142857142857141E-2</v>
      </c>
      <c r="L207" s="39">
        <f t="shared" si="75"/>
        <v>8.5714285714285715E-2</v>
      </c>
      <c r="M207" s="39">
        <f t="shared" si="75"/>
        <v>0</v>
      </c>
      <c r="N207" s="39">
        <f t="shared" si="75"/>
        <v>2.8571428571428571E-2</v>
      </c>
      <c r="O207" s="39">
        <f t="shared" si="75"/>
        <v>2.8571428571428571E-2</v>
      </c>
      <c r="P207" s="39">
        <f t="shared" si="75"/>
        <v>5.7142857142857141E-2</v>
      </c>
      <c r="R207" s="20"/>
    </row>
    <row r="208" spans="3:18" x14ac:dyDescent="0.3">
      <c r="C208" s="20" t="str">
        <f t="shared" si="76"/>
        <v>Underkriterie 3</v>
      </c>
      <c r="G208" s="39">
        <f t="shared" si="75"/>
        <v>0.05</v>
      </c>
      <c r="H208" s="39">
        <f t="shared" si="75"/>
        <v>9.0000000000000011E-2</v>
      </c>
      <c r="I208" s="39">
        <f t="shared" si="75"/>
        <v>0.05</v>
      </c>
      <c r="J208" s="39">
        <f t="shared" si="75"/>
        <v>6.9999999999999993E-2</v>
      </c>
      <c r="K208" s="39">
        <f t="shared" si="75"/>
        <v>0</v>
      </c>
      <c r="L208" s="39">
        <f t="shared" si="75"/>
        <v>0.05</v>
      </c>
      <c r="M208" s="39">
        <f t="shared" si="75"/>
        <v>4.0000000000000008E-2</v>
      </c>
      <c r="N208" s="39">
        <f t="shared" si="75"/>
        <v>6.9999999999999993E-2</v>
      </c>
      <c r="O208" s="39">
        <f t="shared" si="75"/>
        <v>1.0000000000000002E-2</v>
      </c>
      <c r="P208" s="39">
        <f t="shared" si="75"/>
        <v>4.0000000000000008E-2</v>
      </c>
      <c r="R208" s="20"/>
    </row>
    <row r="209" spans="3:18" x14ac:dyDescent="0.3">
      <c r="C209" s="20" t="str">
        <f t="shared" si="76"/>
        <v>Underkriterie 4</v>
      </c>
      <c r="G209" s="39">
        <f t="shared" si="75"/>
        <v>7.2727272727272738E-2</v>
      </c>
      <c r="H209" s="39">
        <f t="shared" si="75"/>
        <v>0</v>
      </c>
      <c r="I209" s="39">
        <f t="shared" si="75"/>
        <v>9.0909090909090912E-2</v>
      </c>
      <c r="J209" s="39">
        <f t="shared" si="75"/>
        <v>5.4545454545454543E-2</v>
      </c>
      <c r="K209" s="39">
        <f t="shared" si="75"/>
        <v>8.1818181818181832E-2</v>
      </c>
      <c r="L209" s="39">
        <f t="shared" si="75"/>
        <v>3.6363636363636369E-2</v>
      </c>
      <c r="M209" s="39">
        <f t="shared" si="75"/>
        <v>6.3636363636363644E-2</v>
      </c>
      <c r="N209" s="39">
        <f t="shared" si="75"/>
        <v>2.7272727272727271E-2</v>
      </c>
      <c r="O209" s="39">
        <f t="shared" si="75"/>
        <v>7.2727272727272738E-2</v>
      </c>
      <c r="P209" s="39">
        <f t="shared" si="75"/>
        <v>9.0909090909090922E-3</v>
      </c>
      <c r="R209" s="20"/>
    </row>
    <row r="210" spans="3:18" x14ac:dyDescent="0.3">
      <c r="C210" s="20" t="str">
        <f t="shared" si="76"/>
        <v>Underkriterie 5</v>
      </c>
      <c r="G210" s="39" t="str">
        <f t="shared" si="75"/>
        <v>Fejl</v>
      </c>
      <c r="H210" s="39" t="str">
        <f t="shared" si="75"/>
        <v>Fejl</v>
      </c>
      <c r="I210" s="39" t="str">
        <f t="shared" si="75"/>
        <v>Fejl</v>
      </c>
      <c r="J210" s="39" t="str">
        <f t="shared" si="75"/>
        <v>Fejl</v>
      </c>
      <c r="K210" s="39" t="str">
        <f t="shared" si="75"/>
        <v>Fejl</v>
      </c>
      <c r="L210" s="39" t="str">
        <f t="shared" si="75"/>
        <v>Fejl</v>
      </c>
      <c r="M210" s="39" t="str">
        <f t="shared" si="75"/>
        <v>Fejl</v>
      </c>
      <c r="N210" s="39" t="str">
        <f t="shared" si="75"/>
        <v>Fejl</v>
      </c>
      <c r="O210" s="39" t="str">
        <f t="shared" si="75"/>
        <v>Fejl</v>
      </c>
      <c r="P210" s="39" t="str">
        <f t="shared" si="75"/>
        <v>Fejl</v>
      </c>
      <c r="R210" s="20"/>
    </row>
    <row r="211" spans="3:18" x14ac:dyDescent="0.3">
      <c r="C211" s="20" t="str">
        <f t="shared" si="76"/>
        <v>Underkriterie 6</v>
      </c>
      <c r="G211" s="39" t="str">
        <f t="shared" si="75"/>
        <v>Fejl</v>
      </c>
      <c r="H211" s="39" t="str">
        <f t="shared" si="75"/>
        <v>Fejl</v>
      </c>
      <c r="I211" s="39" t="str">
        <f t="shared" si="75"/>
        <v>Fejl</v>
      </c>
      <c r="J211" s="39" t="str">
        <f t="shared" si="75"/>
        <v>Fejl</v>
      </c>
      <c r="K211" s="39" t="str">
        <f t="shared" si="75"/>
        <v>Fejl</v>
      </c>
      <c r="L211" s="39" t="str">
        <f t="shared" si="75"/>
        <v>Fejl</v>
      </c>
      <c r="M211" s="39" t="str">
        <f t="shared" si="75"/>
        <v>Fejl</v>
      </c>
      <c r="N211" s="39" t="str">
        <f t="shared" si="75"/>
        <v>Fejl</v>
      </c>
      <c r="O211" s="39" t="str">
        <f t="shared" si="75"/>
        <v>Fejl</v>
      </c>
      <c r="P211" s="39" t="str">
        <f t="shared" si="75"/>
        <v>Fejl</v>
      </c>
      <c r="R211" s="20"/>
    </row>
    <row r="212" spans="3:18" x14ac:dyDescent="0.3">
      <c r="C212" s="20" t="str">
        <f t="shared" si="76"/>
        <v>Underkriterie 7</v>
      </c>
      <c r="G212" s="39" t="str">
        <f t="shared" si="75"/>
        <v>Fejl</v>
      </c>
      <c r="H212" s="39" t="str">
        <f t="shared" si="75"/>
        <v>Fejl</v>
      </c>
      <c r="I212" s="39" t="str">
        <f t="shared" si="75"/>
        <v>Fejl</v>
      </c>
      <c r="J212" s="39" t="str">
        <f t="shared" si="75"/>
        <v>Fejl</v>
      </c>
      <c r="K212" s="39" t="str">
        <f t="shared" si="75"/>
        <v>Fejl</v>
      </c>
      <c r="L212" s="39" t="str">
        <f t="shared" si="75"/>
        <v>Fejl</v>
      </c>
      <c r="M212" s="39" t="str">
        <f t="shared" si="75"/>
        <v>Fejl</v>
      </c>
      <c r="N212" s="39" t="str">
        <f t="shared" si="75"/>
        <v>Fejl</v>
      </c>
      <c r="O212" s="39" t="str">
        <f t="shared" si="75"/>
        <v>Fejl</v>
      </c>
      <c r="P212" s="39" t="str">
        <f t="shared" si="75"/>
        <v>Fejl</v>
      </c>
      <c r="R212" s="20"/>
    </row>
    <row r="213" spans="3:18" x14ac:dyDescent="0.3">
      <c r="C213" s="20" t="str">
        <f t="shared" si="76"/>
        <v>Underkriterie 8</v>
      </c>
      <c r="G213" s="39" t="str">
        <f t="shared" si="75"/>
        <v>Fejl</v>
      </c>
      <c r="H213" s="39" t="str">
        <f t="shared" si="75"/>
        <v>Fejl</v>
      </c>
      <c r="I213" s="39" t="str">
        <f t="shared" si="75"/>
        <v>Fejl</v>
      </c>
      <c r="J213" s="39" t="str">
        <f t="shared" si="75"/>
        <v>Fejl</v>
      </c>
      <c r="K213" s="39" t="str">
        <f t="shared" si="75"/>
        <v>Fejl</v>
      </c>
      <c r="L213" s="39" t="str">
        <f t="shared" si="75"/>
        <v>Fejl</v>
      </c>
      <c r="M213" s="39" t="str">
        <f t="shared" si="75"/>
        <v>Fejl</v>
      </c>
      <c r="N213" s="39" t="str">
        <f t="shared" si="75"/>
        <v>Fejl</v>
      </c>
      <c r="O213" s="39" t="str">
        <f t="shared" si="75"/>
        <v>Fejl</v>
      </c>
      <c r="P213" s="39" t="str">
        <f t="shared" si="75"/>
        <v>Fejl</v>
      </c>
      <c r="R213" s="20"/>
    </row>
    <row r="214" spans="3:18" x14ac:dyDescent="0.3">
      <c r="C214" s="20" t="str">
        <f t="shared" si="76"/>
        <v>Underkriterie 9</v>
      </c>
      <c r="G214" s="39" t="str">
        <f t="shared" si="75"/>
        <v>Fejl</v>
      </c>
      <c r="H214" s="39" t="str">
        <f t="shared" si="75"/>
        <v>Fejl</v>
      </c>
      <c r="I214" s="39" t="str">
        <f t="shared" si="75"/>
        <v>Fejl</v>
      </c>
      <c r="J214" s="39" t="str">
        <f t="shared" si="75"/>
        <v>Fejl</v>
      </c>
      <c r="K214" s="39" t="str">
        <f t="shared" si="75"/>
        <v>Fejl</v>
      </c>
      <c r="L214" s="39" t="str">
        <f t="shared" si="75"/>
        <v>Fejl</v>
      </c>
      <c r="M214" s="39" t="str">
        <f t="shared" si="75"/>
        <v>Fejl</v>
      </c>
      <c r="N214" s="39" t="str">
        <f t="shared" si="75"/>
        <v>Fejl</v>
      </c>
      <c r="O214" s="39" t="str">
        <f t="shared" si="75"/>
        <v>Fejl</v>
      </c>
      <c r="P214" s="39" t="str">
        <f t="shared" si="75"/>
        <v>Fejl</v>
      </c>
      <c r="R214" s="20"/>
    </row>
    <row r="215" spans="3:18" x14ac:dyDescent="0.3">
      <c r="C215" s="20" t="str">
        <f t="shared" si="76"/>
        <v>Underkriterie 10</v>
      </c>
      <c r="G215" s="39" t="str">
        <f t="shared" si="75"/>
        <v>Fejl</v>
      </c>
      <c r="H215" s="39" t="str">
        <f t="shared" si="75"/>
        <v>Fejl</v>
      </c>
      <c r="I215" s="39" t="str">
        <f t="shared" si="75"/>
        <v>Fejl</v>
      </c>
      <c r="J215" s="39" t="str">
        <f t="shared" si="75"/>
        <v>Fejl</v>
      </c>
      <c r="K215" s="39" t="str">
        <f t="shared" si="75"/>
        <v>Fejl</v>
      </c>
      <c r="L215" s="39" t="str">
        <f t="shared" si="75"/>
        <v>Fejl</v>
      </c>
      <c r="M215" s="39" t="str">
        <f t="shared" si="75"/>
        <v>Fejl</v>
      </c>
      <c r="N215" s="39" t="str">
        <f t="shared" si="75"/>
        <v>Fejl</v>
      </c>
      <c r="O215" s="39" t="str">
        <f t="shared" si="75"/>
        <v>Fejl</v>
      </c>
      <c r="P215" s="39" t="str">
        <f t="shared" si="75"/>
        <v>Fejl</v>
      </c>
      <c r="R215" s="20"/>
    </row>
    <row r="216" spans="3:18" x14ac:dyDescent="0.3">
      <c r="C216" s="20" t="str">
        <f t="shared" si="76"/>
        <v>Underkriterie 11</v>
      </c>
      <c r="G216" s="39" t="str">
        <f t="shared" si="75"/>
        <v>Fejl</v>
      </c>
      <c r="H216" s="39" t="str">
        <f t="shared" si="75"/>
        <v>Fejl</v>
      </c>
      <c r="I216" s="39" t="str">
        <f t="shared" si="75"/>
        <v>Fejl</v>
      </c>
      <c r="J216" s="39" t="str">
        <f t="shared" si="75"/>
        <v>Fejl</v>
      </c>
      <c r="K216" s="39" t="str">
        <f t="shared" si="75"/>
        <v>Fejl</v>
      </c>
      <c r="L216" s="39" t="str">
        <f t="shared" si="75"/>
        <v>Fejl</v>
      </c>
      <c r="M216" s="39" t="str">
        <f t="shared" si="75"/>
        <v>Fejl</v>
      </c>
      <c r="N216" s="39" t="str">
        <f t="shared" si="75"/>
        <v>Fejl</v>
      </c>
      <c r="O216" s="39" t="str">
        <f t="shared" si="75"/>
        <v>Fejl</v>
      </c>
      <c r="P216" s="39" t="str">
        <f t="shared" si="75"/>
        <v>Fejl</v>
      </c>
      <c r="R216" s="20"/>
    </row>
    <row r="217" spans="3:18" x14ac:dyDescent="0.3">
      <c r="C217" s="20" t="str">
        <f t="shared" si="76"/>
        <v>Underkriterie 12</v>
      </c>
      <c r="G217" s="39" t="str">
        <f t="shared" si="75"/>
        <v>Fejl</v>
      </c>
      <c r="H217" s="39" t="str">
        <f t="shared" si="75"/>
        <v>Fejl</v>
      </c>
      <c r="I217" s="39" t="str">
        <f t="shared" si="75"/>
        <v>Fejl</v>
      </c>
      <c r="J217" s="39" t="str">
        <f t="shared" si="75"/>
        <v>Fejl</v>
      </c>
      <c r="K217" s="39" t="str">
        <f t="shared" si="75"/>
        <v>Fejl</v>
      </c>
      <c r="L217" s="39" t="str">
        <f t="shared" si="75"/>
        <v>Fejl</v>
      </c>
      <c r="M217" s="39" t="str">
        <f t="shared" si="75"/>
        <v>Fejl</v>
      </c>
      <c r="N217" s="39" t="str">
        <f t="shared" si="75"/>
        <v>Fejl</v>
      </c>
      <c r="O217" s="39" t="str">
        <f t="shared" si="75"/>
        <v>Fejl</v>
      </c>
      <c r="P217" s="39" t="str">
        <f t="shared" si="75"/>
        <v>Fejl</v>
      </c>
      <c r="R217" s="20"/>
    </row>
    <row r="218" spans="3:18" x14ac:dyDescent="0.3">
      <c r="C218" s="20" t="s">
        <v>35</v>
      </c>
      <c r="G218" s="39">
        <f>SUM(G205:G217)</f>
        <v>0.47415584415584416</v>
      </c>
      <c r="H218" s="39">
        <f t="shared" ref="H218:P218" si="77">SUM(H205:H217)</f>
        <v>0.40619047619047621</v>
      </c>
      <c r="I218" s="39">
        <f>SUM(I205:I217)</f>
        <v>0.41329004329004326</v>
      </c>
      <c r="J218" s="39">
        <f t="shared" si="77"/>
        <v>0.3364502164502165</v>
      </c>
      <c r="K218" s="39">
        <f t="shared" si="77"/>
        <v>0.318961038961039</v>
      </c>
      <c r="L218" s="39">
        <f t="shared" si="77"/>
        <v>0.36541125541125541</v>
      </c>
      <c r="M218" s="39">
        <f t="shared" si="77"/>
        <v>0.31030303030303036</v>
      </c>
      <c r="N218" s="39">
        <f t="shared" si="77"/>
        <v>0.32917748917748924</v>
      </c>
      <c r="O218" s="39">
        <f t="shared" si="77"/>
        <v>0.33129870129870137</v>
      </c>
      <c r="P218" s="39">
        <f t="shared" si="77"/>
        <v>0.33956709956709957</v>
      </c>
      <c r="R218" s="20"/>
    </row>
    <row r="219" spans="3:18" x14ac:dyDescent="0.3">
      <c r="G219" s="40"/>
      <c r="H219" s="40"/>
      <c r="I219" s="40"/>
      <c r="J219" s="40"/>
      <c r="K219" s="40"/>
      <c r="L219" s="40"/>
      <c r="M219" s="40"/>
      <c r="N219" s="40"/>
      <c r="O219" s="40"/>
      <c r="P219" s="40"/>
      <c r="R219" s="20"/>
    </row>
  </sheetData>
  <sheetProtection sheet="1" selectLockedCells="1"/>
  <mergeCells count="2">
    <mergeCell ref="F2:G2"/>
    <mergeCell ref="I2:J2"/>
  </mergeCells>
  <conditionalFormatting sqref="G14:P17">
    <cfRule type="cellIs" dxfId="20" priority="42" operator="notBetween">
      <formula>$H$2</formula>
      <formula>$K$2</formula>
    </cfRule>
  </conditionalFormatting>
  <conditionalFormatting sqref="E18">
    <cfRule type="cellIs" dxfId="19" priority="37" operator="notBetween">
      <formula>1</formula>
      <formula>1</formula>
    </cfRule>
  </conditionalFormatting>
  <conditionalFormatting sqref="E18">
    <cfRule type="uniqueValues" priority="38"/>
    <cfRule type="containsBlanks" dxfId="18" priority="39">
      <formula>LEN(TRIM(E18))=0</formula>
    </cfRule>
  </conditionalFormatting>
  <conditionalFormatting sqref="D14:D17">
    <cfRule type="uniqueValues" priority="35"/>
    <cfRule type="containsBlanks" dxfId="17" priority="36">
      <formula>LEN(TRIM(D14))=0</formula>
    </cfRule>
  </conditionalFormatting>
  <conditionalFormatting sqref="E14:E17">
    <cfRule type="uniqueValues" priority="33"/>
    <cfRule type="containsBlanks" dxfId="16" priority="34">
      <formula>LEN(TRIM(E14))=0</formula>
    </cfRule>
  </conditionalFormatting>
  <conditionalFormatting sqref="G14:P17">
    <cfRule type="containsBlanks" dxfId="15" priority="40">
      <formula>LEN(TRIM(G14))=0</formula>
    </cfRule>
  </conditionalFormatting>
  <conditionalFormatting sqref="D6:D9">
    <cfRule type="uniqueValues" priority="24"/>
    <cfRule type="containsBlanks" dxfId="14" priority="25">
      <formula>LEN(TRIM(D6))=0</formula>
    </cfRule>
  </conditionalFormatting>
  <conditionalFormatting sqref="E6:E9">
    <cfRule type="uniqueValues" priority="22"/>
    <cfRule type="containsBlanks" dxfId="13" priority="23">
      <formula>LEN(TRIM(E6))=0</formula>
    </cfRule>
  </conditionalFormatting>
  <conditionalFormatting sqref="G10:P13">
    <cfRule type="cellIs" dxfId="12" priority="21" operator="notBetween">
      <formula>$H$2</formula>
      <formula>$K$2</formula>
    </cfRule>
  </conditionalFormatting>
  <conditionalFormatting sqref="D10:D13">
    <cfRule type="uniqueValues" priority="18"/>
    <cfRule type="containsBlanks" dxfId="11" priority="19">
      <formula>LEN(TRIM(D10))=0</formula>
    </cfRule>
  </conditionalFormatting>
  <conditionalFormatting sqref="E10:E13">
    <cfRule type="uniqueValues" priority="16"/>
    <cfRule type="containsBlanks" dxfId="10" priority="17">
      <formula>LEN(TRIM(E10))=0</formula>
    </cfRule>
  </conditionalFormatting>
  <conditionalFormatting sqref="G10:P13">
    <cfRule type="containsBlanks" dxfId="9" priority="20">
      <formula>LEN(TRIM(G10))=0</formula>
    </cfRule>
  </conditionalFormatting>
  <conditionalFormatting sqref="G5:P5">
    <cfRule type="containsBlanks" dxfId="8" priority="15">
      <formula>LEN(TRIM(G5))=0</formula>
    </cfRule>
  </conditionalFormatting>
  <conditionalFormatting sqref="G6:P9">
    <cfRule type="cellIs" dxfId="7" priority="14" operator="notBetween">
      <formula>$H$2</formula>
      <formula>$K$2</formula>
    </cfRule>
  </conditionalFormatting>
  <conditionalFormatting sqref="G6:P9">
    <cfRule type="containsBlanks" dxfId="6" priority="13">
      <formula>LEN(TRIM(G6))=0</formula>
    </cfRule>
  </conditionalFormatting>
  <conditionalFormatting sqref="G21:P21">
    <cfRule type="top10" dxfId="5" priority="6" percent="1" bottom="1" rank="1"/>
  </conditionalFormatting>
  <conditionalFormatting sqref="G22:P22">
    <cfRule type="top10" dxfId="4" priority="5" percent="1" bottom="1" rank="1"/>
  </conditionalFormatting>
  <conditionalFormatting sqref="G23:P23">
    <cfRule type="top10" dxfId="3" priority="4" percent="1" rank="1"/>
  </conditionalFormatting>
  <conditionalFormatting sqref="G24:P24">
    <cfRule type="top10" dxfId="2" priority="3" percent="1" rank="1"/>
  </conditionalFormatting>
  <conditionalFormatting sqref="G25:P25">
    <cfRule type="top10" dxfId="1" priority="2" percent="1" rank="1"/>
  </conditionalFormatting>
  <conditionalFormatting sqref="G26:P26">
    <cfRule type="top10" dxfId="0" priority="1" percent="1" bottom="1" rank="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Modeltester</vt:lpstr>
      <vt:lpstr>Eksempel 1, Vejledning kap. 4 </vt:lpstr>
      <vt:lpstr>Eksempel 2, Vejledning kap 5.</vt:lpstr>
      <vt:lpstr>Eksempel 3, ekstra eksempel</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Fibiger</dc:creator>
  <cp:lastModifiedBy>Lily Michelle Jacobsen</cp:lastModifiedBy>
  <cp:lastPrinted>2015-09-22T12:50:41Z</cp:lastPrinted>
  <dcterms:created xsi:type="dcterms:W3CDTF">2015-03-16T10:13:42Z</dcterms:created>
  <dcterms:modified xsi:type="dcterms:W3CDTF">2024-02-12T10:32:52Z</dcterms:modified>
</cp:coreProperties>
</file>