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files\Projects\11000455XX\1100045558\04_Rapportbilag\Version 2\"/>
    </mc:Choice>
  </mc:AlternateContent>
  <xr:revisionPtr revIDLastSave="0" documentId="13_ncr:1_{E0BE305F-5451-4B36-9DBF-2198820CC8DA}" xr6:coauthVersionLast="45" xr6:coauthVersionMax="45" xr10:uidLastSave="{00000000-0000-0000-0000-000000000000}"/>
  <bookViews>
    <workbookView xWindow="-108" yWindow="-108" windowWidth="23256" windowHeight="12576" xr2:uid="{E54D0379-6445-4529-A702-62751FD3FFC2}"/>
  </bookViews>
  <sheets>
    <sheet name="Løsninger Drikkevand" sheetId="7" r:id="rId1"/>
    <sheet name="Løsninger uden afhjælpende" sheetId="5" state="hidden" r:id="rId2"/>
    <sheet name="1. etape DV" sheetId="3" state="hidden" r:id="rId3"/>
    <sheet name="1. etape SV" sheetId="4" state="hidden" r:id="rId4"/>
    <sheet name="Drikkevand" sheetId="1" state="hidden" r:id="rId5"/>
    <sheet name="Løsninger uden afhjælpende (2)" sheetId="6" state="hidden" r:id="rId6"/>
    <sheet name="Spildevand" sheetId="2" state="hidden" r:id="rId7"/>
  </sheets>
  <definedNames>
    <definedName name="_xlnm._FilterDatabase" localSheetId="0" hidden="1">'Løsninger Drikkevand'!$A$2:$F$27</definedName>
    <definedName name="_xlnm._FilterDatabase" localSheetId="1" hidden="1">'Løsninger uden afhjælpende'!$A$2:$H$32</definedName>
    <definedName name="_xlnm._FilterDatabase" localSheetId="5" hidden="1">'Løsninger uden afhjælpende (2)'!$A$2:$H$34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7" l="1"/>
  <c r="P19" i="7"/>
  <c r="P8" i="7"/>
  <c r="P11" i="7"/>
  <c r="P22" i="7"/>
  <c r="P23" i="7"/>
  <c r="P24" i="7"/>
  <c r="P25" i="7"/>
  <c r="P21" i="7"/>
  <c r="P9" i="7"/>
  <c r="P10" i="7"/>
  <c r="P5" i="7"/>
  <c r="P6" i="7"/>
  <c r="P7" i="7"/>
  <c r="P13" i="7"/>
  <c r="P17" i="7"/>
  <c r="P26" i="7"/>
  <c r="P12" i="7"/>
  <c r="P18" i="7"/>
  <c r="P27" i="7"/>
  <c r="P3" i="7"/>
  <c r="G22" i="7"/>
  <c r="H22" i="7"/>
  <c r="I22" i="7"/>
  <c r="J22" i="7"/>
  <c r="K22" i="7"/>
  <c r="G23" i="7"/>
  <c r="H23" i="7"/>
  <c r="I23" i="7"/>
  <c r="J23" i="7"/>
  <c r="K23" i="7"/>
  <c r="G24" i="7"/>
  <c r="H24" i="7"/>
  <c r="I24" i="7"/>
  <c r="J24" i="7"/>
  <c r="K24" i="7"/>
  <c r="G25" i="7"/>
  <c r="H25" i="7"/>
  <c r="I25" i="7"/>
  <c r="J25" i="7"/>
  <c r="K25" i="7"/>
  <c r="G21" i="7"/>
  <c r="H21" i="7"/>
  <c r="I21" i="7"/>
  <c r="J21" i="7"/>
  <c r="K21" i="7"/>
  <c r="G19" i="7"/>
  <c r="H19" i="7"/>
  <c r="I19" i="7"/>
  <c r="J19" i="7"/>
  <c r="K19" i="7"/>
  <c r="I9" i="7"/>
  <c r="J9" i="7"/>
  <c r="K9" i="7"/>
  <c r="G10" i="7"/>
  <c r="H10" i="7"/>
  <c r="I10" i="7"/>
  <c r="J10" i="7"/>
  <c r="K10" i="7"/>
  <c r="G5" i="7"/>
  <c r="H5" i="7"/>
  <c r="I5" i="7"/>
  <c r="J5" i="7"/>
  <c r="K5" i="7"/>
  <c r="G6" i="7"/>
  <c r="H6" i="7"/>
  <c r="I6" i="7"/>
  <c r="J6" i="7"/>
  <c r="K6" i="7"/>
  <c r="G7" i="7"/>
  <c r="H7" i="7"/>
  <c r="I7" i="7"/>
  <c r="J7" i="7"/>
  <c r="K7" i="7"/>
  <c r="G13" i="7"/>
  <c r="H13" i="7"/>
  <c r="I13" i="7"/>
  <c r="J13" i="7"/>
  <c r="K13" i="7"/>
  <c r="G14" i="7"/>
  <c r="H14" i="7"/>
  <c r="I14" i="7"/>
  <c r="J14" i="7"/>
  <c r="K14" i="7"/>
  <c r="G15" i="7"/>
  <c r="H15" i="7"/>
  <c r="I15" i="7"/>
  <c r="J15" i="7"/>
  <c r="K15" i="7"/>
  <c r="G17" i="7"/>
  <c r="H17" i="7"/>
  <c r="I17" i="7"/>
  <c r="J17" i="7"/>
  <c r="K17" i="7"/>
  <c r="G16" i="7"/>
  <c r="H16" i="7"/>
  <c r="I16" i="7"/>
  <c r="J16" i="7"/>
  <c r="K16" i="7"/>
  <c r="G26" i="7"/>
  <c r="H26" i="7"/>
  <c r="I26" i="7"/>
  <c r="J26" i="7"/>
  <c r="K26" i="7"/>
  <c r="G12" i="7"/>
  <c r="H12" i="7"/>
  <c r="I12" i="7"/>
  <c r="J12" i="7"/>
  <c r="K12" i="7"/>
  <c r="G18" i="7"/>
  <c r="H18" i="7"/>
  <c r="I18" i="7"/>
  <c r="J18" i="7"/>
  <c r="K18" i="7"/>
  <c r="G27" i="7"/>
  <c r="H27" i="7"/>
  <c r="I27" i="7"/>
  <c r="J27" i="7"/>
  <c r="K27" i="7"/>
  <c r="G3" i="7"/>
  <c r="H3" i="7"/>
  <c r="I3" i="7"/>
  <c r="J3" i="7"/>
  <c r="K3" i="7"/>
  <c r="H8" i="7"/>
  <c r="I8" i="7"/>
  <c r="J8" i="7"/>
  <c r="K8" i="7"/>
  <c r="H11" i="7"/>
  <c r="I11" i="7"/>
  <c r="J11" i="7"/>
  <c r="K11" i="7"/>
  <c r="G11" i="7"/>
  <c r="G8" i="7"/>
  <c r="H9" i="7"/>
  <c r="G9" i="7" l="1"/>
  <c r="I31" i="5" l="1"/>
  <c r="K31" i="5" s="1"/>
  <c r="J21" i="5"/>
  <c r="I21" i="5"/>
  <c r="J15" i="5"/>
  <c r="K15" i="5" s="1"/>
  <c r="I15" i="5"/>
  <c r="K21" i="5" l="1"/>
  <c r="J7" i="5"/>
  <c r="K7" i="5" s="1"/>
  <c r="J4" i="5"/>
  <c r="I4" i="5"/>
  <c r="K4" i="5" s="1"/>
  <c r="L4" i="5" s="1"/>
</calcChain>
</file>

<file path=xl/sharedStrings.xml><?xml version="1.0" encoding="utf-8"?>
<sst xmlns="http://schemas.openxmlformats.org/spreadsheetml/2006/main" count="754" uniqueCount="183">
  <si>
    <t>Svigt</t>
  </si>
  <si>
    <t>Medfører</t>
  </si>
  <si>
    <t>Forebyggende</t>
  </si>
  <si>
    <t>Afhjælpende</t>
  </si>
  <si>
    <t>"Filtereffektivitet" 
Nitrit</t>
  </si>
  <si>
    <t>Stabilitet, 
afbrydelser</t>
  </si>
  <si>
    <t>Bakteriologiske overskridelser 
og kogeanbefalinger</t>
  </si>
  <si>
    <t>Operationel kvalitet</t>
  </si>
  <si>
    <t>Vandspild</t>
  </si>
  <si>
    <t>Udefrakommende</t>
  </si>
  <si>
    <t>Selvforskyldt</t>
  </si>
  <si>
    <t>X</t>
  </si>
  <si>
    <t>Omkostninger</t>
  </si>
  <si>
    <t>Løsninger</t>
  </si>
  <si>
    <t>Samfunds-
økonomiske konsekvenser</t>
  </si>
  <si>
    <t>Forsyningen</t>
  </si>
  <si>
    <t>Sted</t>
  </si>
  <si>
    <t>Årsag</t>
  </si>
  <si>
    <t>Kvalitetsparametre</t>
  </si>
  <si>
    <t xml:space="preserve">Stofmængder i kg/mm årsnedbør </t>
  </si>
  <si>
    <t>Antal afløbsstop pr. 10km ledning</t>
  </si>
  <si>
    <t>Antal årlige opstuvningshændelser</t>
  </si>
  <si>
    <t>Procent indsivning af vand</t>
  </si>
  <si>
    <t>Gennemsnitlig udløbskoncentration
 i mg TOT-N/l</t>
  </si>
  <si>
    <t>Gennemsnitlig udløbskoncentration
 i mg TOT-P/l</t>
  </si>
  <si>
    <t>Gennemsnitlig udløbskoncentration
 i mg TOT-BI5/l</t>
  </si>
  <si>
    <t>Parametre til måling af forsyningssikkerhed</t>
  </si>
  <si>
    <t>Omkostninger for forsyningen</t>
  </si>
  <si>
    <t>Konsekvens</t>
  </si>
  <si>
    <t>UV-behandling</t>
  </si>
  <si>
    <t>Hygiejne zoner</t>
  </si>
  <si>
    <t>Dokumenteret drikkevandssikkerhed</t>
  </si>
  <si>
    <t>Lukket vandbane - fra boring til forbruger</t>
  </si>
  <si>
    <t>Grunden til svigt</t>
  </si>
  <si>
    <t>Bakteriologisk forurening</t>
  </si>
  <si>
    <t>Utilsigtet fysisk kontakt til vandet</t>
  </si>
  <si>
    <t>Desinficering</t>
  </si>
  <si>
    <t>Beskrivelse af løsningen</t>
  </si>
  <si>
    <t>Regelmæssig kontrol af installationer er indeholdt i DDS, ikke?</t>
  </si>
  <si>
    <t>Desinficering gør vi jo også før vi pejler - og forsyningerne skal jo pejle engang imellem - plus ved nyanlæg som Finn sagde desinficerer vi forebyggende - skal den have et kryds så?</t>
  </si>
  <si>
    <t>Flere produktionslinjer</t>
  </si>
  <si>
    <t>Flere boringer</t>
  </si>
  <si>
    <t>Sektionering af ledningsnet</t>
  </si>
  <si>
    <t>Ringforbundet ledningsnet</t>
  </si>
  <si>
    <t>Hygiejne kursus til driftspassere</t>
  </si>
  <si>
    <t>Iltning med filtre på luftindtagene</t>
  </si>
  <si>
    <t>Flere kildepladser</t>
  </si>
  <si>
    <t>Nødgenerator</t>
  </si>
  <si>
    <t xml:space="preserve">SRO-anlæg / korrekt styring af komponenter </t>
  </si>
  <si>
    <t>Overkapacitet på produktionslinjen</t>
  </si>
  <si>
    <t>Tænker vi kun permanente nødforbindelser? Eller også udrullede?
 Hvad med klargøring til tankbil med vand? Er det irrelevant når vi snakker større vandforsyninger?</t>
  </si>
  <si>
    <t>Overvågning af udpumpning kontra forbrug ved kunderne</t>
  </si>
  <si>
    <t>Indikation på om der er spild - kan også se på udpumpning om natten.</t>
  </si>
  <si>
    <t>Avanceret vandbehandling</t>
  </si>
  <si>
    <t>Er det for langt ude? Det kan jo være en nødvendighed hvis der pludselig kommer mange forbrugere på en et yderpunkt</t>
  </si>
  <si>
    <t>Råvandsstation</t>
  </si>
  <si>
    <t>Trykfilter</t>
  </si>
  <si>
    <t>Lukkede, inspicerbare rentvandstanke/højdebeholdere</t>
  </si>
  <si>
    <t>Ledelsessystem</t>
  </si>
  <si>
    <t>Målere med indbygget "lækagesladder" - det er ved forbrugeren.</t>
  </si>
  <si>
    <t>Reparation af brud inkl. lækageopsporing</t>
  </si>
  <si>
    <t>Flere udpumpningspumper (alternerende)</t>
  </si>
  <si>
    <t>Husk overvejelser vedrørende flere trykzoner</t>
  </si>
  <si>
    <t>Nødforbindelser fra vandværk til vandværk</t>
  </si>
  <si>
    <t>Nødforbindelser til andre vandværker (på ledningsnettet)</t>
  </si>
  <si>
    <t>Evt. sammenskrives med DDS og ledelsessystem</t>
  </si>
  <si>
    <t>Vandprøver - egenkontrol</t>
  </si>
  <si>
    <t>Trykforøgerstation - med redundant (dobbelt) pumpe</t>
  </si>
  <si>
    <t>Overkapacitet på kildepladser</t>
  </si>
  <si>
    <t>Beskyttelsesindsats, opkøb af arealer (BNBO, IOL)</t>
  </si>
  <si>
    <t>Afværgepumpning</t>
  </si>
  <si>
    <t xml:space="preserve">Opblandingsarrangement </t>
  </si>
  <si>
    <t>Asset management</t>
  </si>
  <si>
    <t>Pris for forsyningssikkerheden</t>
  </si>
  <si>
    <t>Udgangspunkt i åbent filter på 50m3/t + støbning + afskærmning og trykfilter på 30m3. Prisen er angivet pr. m3/t.</t>
  </si>
  <si>
    <t>Iltning, ukompliceret råvandskvalitet</t>
  </si>
  <si>
    <t>Standardløsning: Kompressor
Dårligløsning: Iltningstrappe</t>
  </si>
  <si>
    <t>Filteranlæg - trykfilter kontra åbne filtre</t>
  </si>
  <si>
    <t>Flere produktionslinjer (trykfilter m. kompressor)</t>
  </si>
  <si>
    <t>Driftudgifter</t>
  </si>
  <si>
    <t>Kommentar</t>
  </si>
  <si>
    <t>Insitustøbt kontra rustfri ståltank</t>
  </si>
  <si>
    <t>Hygiejne zoner (sluse kontra ingen sluse)</t>
  </si>
  <si>
    <t>Engangsydelse</t>
  </si>
  <si>
    <t>Det er et krav ved nyanlæg at den skylles eller desinficeres - så den kan ikke undgås?</t>
  </si>
  <si>
    <t>Pris for måler kontra måler der kan lytte bagud.</t>
  </si>
  <si>
    <t>440000 (2x trykfilter 30m3/t) kontra 3 trykfiltre til 319000 (3x til 20m3/t)</t>
  </si>
  <si>
    <t>Overkapacitet koster 13200 kr pr m3/t.</t>
  </si>
  <si>
    <t>500.000 til 1.000.000kr</t>
  </si>
  <si>
    <t>Afhængig af afstand til vandværk (og afstand til strøm) og boredybde.</t>
  </si>
  <si>
    <t>613kr let befæstet</t>
  </si>
  <si>
    <t>150kr ubefæstet</t>
  </si>
  <si>
    <t>500.000-1.000.000kr</t>
  </si>
  <si>
    <t>Pr. km råvandsledning (prisen for boring ses ovenfor)
Afhænger af befæstelsesgrad (og eventuelle komplikationer på vejen) og ledningsdimension</t>
  </si>
  <si>
    <t>Udgår - overkapacitet er flere boringer</t>
  </si>
  <si>
    <t>90.000kr pr ha</t>
  </si>
  <si>
    <t>Eksklusiv omkostninger (tinglysning, lodsejeraftaler osv)</t>
  </si>
  <si>
    <t xml:space="preserve">Pris pr. m3/t
Udgangspunkt behov for 4 a 20 m3/t pumper inkl. frekvensomformere- 5 pumper for forsyningssikkerhedens skyld. </t>
  </si>
  <si>
    <t>Pr. km ledning (prisen for boring ses ovenfor)
Afhænger af befæstelsesgrad (og eventuelle komplikationer på vejen) og ledningsdimension</t>
  </si>
  <si>
    <t>VAR</t>
  </si>
  <si>
    <t>Projektspecifikt</t>
  </si>
  <si>
    <t>700.000-1.300.000kr</t>
  </si>
  <si>
    <t>5-10 m3/t</t>
  </si>
  <si>
    <t>Pris basisløsning</t>
  </si>
  <si>
    <t>Pris forsyningssikkerhedsløsning</t>
  </si>
  <si>
    <t>Svigt?</t>
  </si>
  <si>
    <t>Vi skal lige have snakket om iltning og hvordan vi griber det an</t>
  </si>
  <si>
    <t>Pris standardforsyning</t>
  </si>
  <si>
    <t>Standardforsyning kapacitet</t>
  </si>
  <si>
    <t>100m3/t</t>
  </si>
  <si>
    <t>Pris for grundlæggende forsyningsaktivitet</t>
  </si>
  <si>
    <t>Ekstra pris relateret til forsyningssikkerhed</t>
  </si>
  <si>
    <t>Beskrivelse af forebyggende løsninger</t>
  </si>
  <si>
    <t>Kommentarer</t>
  </si>
  <si>
    <t>500.000-1.000.000 kr</t>
  </si>
  <si>
    <t>500.000-1.300.000 kr</t>
  </si>
  <si>
    <t>Priser</t>
  </si>
  <si>
    <r>
      <rPr>
        <b/>
        <sz val="11"/>
        <color theme="1"/>
        <rFont val="Calibri"/>
        <family val="2"/>
        <scheme val="minor"/>
      </rPr>
      <t>Råvandsstation</t>
    </r>
    <r>
      <rPr>
        <sz val="11"/>
        <color theme="1"/>
        <rFont val="Calibri"/>
        <family val="2"/>
        <scheme val="minor"/>
      </rPr>
      <t xml:space="preserve">
</t>
    </r>
    <r>
      <rPr>
        <sz val="10"/>
        <color theme="1"/>
        <rFont val="Calibri"/>
        <family val="2"/>
        <scheme val="minor"/>
      </rPr>
      <t>Råvandsstationer er designet til at holde bakteriologiske forureninger ude. Råvandsstationer er hævet over terræn så overfladevand ledes væk fra boringen og installationerne. Råvandsstationer er i dag en standard løsning pga. den mindskede risiko for bakteriologiske forureninger.</t>
    </r>
  </si>
  <si>
    <r>
      <rPr>
        <b/>
        <sz val="11"/>
        <color theme="1"/>
        <rFont val="Calibri"/>
        <family val="2"/>
        <scheme val="minor"/>
      </rPr>
      <t>Filteranlæg - trykfilter kontra åbne filtre</t>
    </r>
    <r>
      <rPr>
        <sz val="11"/>
        <color theme="1"/>
        <rFont val="Calibri"/>
        <family val="2"/>
        <scheme val="minor"/>
      </rPr>
      <t xml:space="preserve">
</t>
    </r>
    <r>
      <rPr>
        <sz val="10"/>
        <color theme="1"/>
        <rFont val="Calibri"/>
        <family val="2"/>
        <scheme val="minor"/>
      </rPr>
      <t>Et trykfilteranlæg er bygget af lukkede metalbeholdere. Det at metalbeholderne er helt lukkede betyder, at forsyningssikkerheden højnes, idet der ikke er direkte adgang til vandet for potentielle forureningskilder.</t>
    </r>
  </si>
  <si>
    <r>
      <rPr>
        <b/>
        <sz val="11"/>
        <color theme="1"/>
        <rFont val="Calibri"/>
        <family val="2"/>
        <scheme val="minor"/>
      </rPr>
      <t xml:space="preserve">Målere med indbygget "lækagesladder"
</t>
    </r>
    <r>
      <rPr>
        <sz val="10"/>
        <color theme="1"/>
        <rFont val="Calibri"/>
        <family val="2"/>
        <scheme val="minor"/>
      </rPr>
      <t>Vandmålere kan fås med en såkaldt indbygget lækagesladrer. Det vil sige, at forbrugsvandmåleren kan lytte efter lækager et stykke bagudrettet i ledningen. Dette giver forsyningen en mulighed for at udbedre de lækager der opspores, og minimerer vandspildet.</t>
    </r>
  </si>
  <si>
    <r>
      <t xml:space="preserve">Overkapacitet på produktionslinjen
</t>
    </r>
    <r>
      <rPr>
        <sz val="10"/>
        <color theme="1"/>
        <rFont val="Calibri"/>
        <family val="2"/>
        <scheme val="minor"/>
      </rPr>
      <t>At have en overkapacitet i sin produktion er både en fremtidssikring, og en sikring her og nu hvis vandværket skal nødforsyne et andet vandværk.</t>
    </r>
  </si>
  <si>
    <t>Forøget årlig afskrivning</t>
  </si>
  <si>
    <t>Teknisk levetid (gemmes)</t>
  </si>
  <si>
    <t>Vurderet levetid før svigt (gemmes)</t>
  </si>
  <si>
    <t>Udgangspunkt I en 25 m3/t pumpe
I teknologikataloget er der sat en renovering af 0,5 gange I levetiden</t>
  </si>
  <si>
    <t>stk</t>
  </si>
  <si>
    <t>90.000 kr</t>
  </si>
  <si>
    <t>Enhed for drift</t>
  </si>
  <si>
    <t>13.200 kr</t>
  </si>
  <si>
    <t>Enhed for anlæg
Pris pr</t>
  </si>
  <si>
    <t>km</t>
  </si>
  <si>
    <t>ha</t>
  </si>
  <si>
    <t>m3/t</t>
  </si>
  <si>
    <t>m3</t>
  </si>
  <si>
    <t>500.000 - 1.000.000 kr</t>
  </si>
  <si>
    <r>
      <rPr>
        <b/>
        <sz val="11"/>
        <color theme="1"/>
        <rFont val="Calibri"/>
        <family val="2"/>
        <scheme val="minor"/>
      </rPr>
      <t>Nødforbindelser til andre vandværker (på ledningsnettet)</t>
    </r>
    <r>
      <rPr>
        <sz val="11"/>
        <color theme="1"/>
        <rFont val="Calibri"/>
        <family val="2"/>
        <scheme val="minor"/>
      </rPr>
      <t xml:space="preserve">
</t>
    </r>
    <r>
      <rPr>
        <sz val="10"/>
        <color theme="1"/>
        <rFont val="Calibri"/>
        <family val="2"/>
        <scheme val="minor"/>
      </rPr>
      <t xml:space="preserve">Hvis et vandværk af den ene eller anden grund ikke kan levere vand til sine forbrugere, kan en nødforbindelse til et andet vandværk sikre, at forbrugerne får vand imens det problemramte vandværk får løst problemet. En nødforbindelse på ledningsnettet er en ledning der forbinder to vandværkers ledningsnet. </t>
    </r>
  </si>
  <si>
    <t>200.000 - 250.000 kr</t>
  </si>
  <si>
    <t>-</t>
  </si>
  <si>
    <t>2.600 - 
10.400 kr</t>
  </si>
  <si>
    <t>Prisen indeholder boringsudbygningen eksklusiv pumpe</t>
  </si>
  <si>
    <t>1.500 -
3.000 kr</t>
  </si>
  <si>
    <t>200.000 -
400.000 kr</t>
  </si>
  <si>
    <t>15.000 -
20.000 kr</t>
  </si>
  <si>
    <t>1.800.000 -
3.000.000 kr</t>
  </si>
  <si>
    <t>200.000 -
800.000 kr</t>
  </si>
  <si>
    <r>
      <t xml:space="preserve">Hygiejnekursus til driftspassere
</t>
    </r>
    <r>
      <rPr>
        <sz val="10"/>
        <color theme="1"/>
        <rFont val="Calibri"/>
        <family val="2"/>
        <scheme val="minor"/>
      </rPr>
      <t>Driftpersonale på vandværkerne skal have et lovpligtigt hygiejnekursus.  
Prissat ud fra standardforsyningen</t>
    </r>
  </si>
  <si>
    <r>
      <t xml:space="preserve">Desinficering
</t>
    </r>
    <r>
      <rPr>
        <sz val="10"/>
        <color theme="1"/>
        <rFont val="Calibri"/>
        <family val="2"/>
        <scheme val="minor"/>
      </rPr>
      <t xml:space="preserve">Ved nyanlagte ledninger eller efter reparation af en skadet ledning bør ledningen desinficeres, for at forhindre bakteriologiske forureninger. </t>
    </r>
  </si>
  <si>
    <r>
      <t xml:space="preserve">Dokumenteret drikkevandssikkerhed
</t>
    </r>
    <r>
      <rPr>
        <sz val="10"/>
        <color theme="1"/>
        <rFont val="Calibri"/>
        <family val="2"/>
        <scheme val="minor"/>
      </rPr>
      <t xml:space="preserve">Et dokumenteret drikkevandssikkerhedssystem </t>
    </r>
    <r>
      <rPr>
        <b/>
        <sz val="11"/>
        <color theme="1"/>
        <rFont val="Calibri"/>
        <family val="2"/>
        <scheme val="minor"/>
      </rPr>
      <t xml:space="preserve">
Prissat ud fra standardforsyningen</t>
    </r>
  </si>
  <si>
    <r>
      <t xml:space="preserve">IT sikkerhed
</t>
    </r>
    <r>
      <rPr>
        <sz val="10"/>
        <color theme="1"/>
        <rFont val="Calibri"/>
        <family val="2"/>
        <scheme val="minor"/>
      </rPr>
      <t xml:space="preserve">For at sikre sig selv mod IT-angreb, er det vigtigt at vandværkerne har en høj IT-sikkerhed. Et nedbrud i vandværkets IT infrastruktur (inklusiv. SRO-anlægget), kan betyde, at vandværket ikke er i stand til at levere vand. </t>
    </r>
  </si>
  <si>
    <t>10 kr/m3/år</t>
  </si>
  <si>
    <t>Elforbruget er på 30.000kr, 9033kr til løbende og planlagt vedligehold - ekstra pumpe = ekstra omkostning</t>
  </si>
  <si>
    <t>Pris for grundlæggende drift/vedligehold
[kr/år]</t>
  </si>
  <si>
    <t>Pris for forsyningssikkerheds-relateret drift/vedligehold
[kr/år]</t>
  </si>
  <si>
    <t>150 - 800 kr.</t>
  </si>
  <si>
    <t>Prisen her dækker over antal måleparametre der skal analyseres for. 1 måleparameter koster mellem 150 - 800 kr.</t>
  </si>
  <si>
    <t>_</t>
  </si>
  <si>
    <r>
      <t xml:space="preserve">Asset management
</t>
    </r>
    <r>
      <rPr>
        <sz val="10"/>
        <color theme="1"/>
        <rFont val="Calibri"/>
        <family val="2"/>
        <scheme val="minor"/>
      </rPr>
      <t>Asset management</t>
    </r>
    <r>
      <rPr>
        <b/>
        <sz val="11"/>
        <color theme="1"/>
        <rFont val="Calibri"/>
        <family val="2"/>
        <scheme val="minor"/>
      </rPr>
      <t xml:space="preserve">
Prissat ud fra standardforsyningen</t>
    </r>
  </si>
  <si>
    <t>Priserne er angivet pr. løbende kilometer ledning</t>
  </si>
  <si>
    <t>Prisen dækker over opkøb af arealer og græsslåning en gang årligt.</t>
  </si>
  <si>
    <t xml:space="preserve">Udgangspunkt, behov for 60m3/t:
2x filterlinjer a 30 m3/t
3x filterlinjer a 20 m3/t
</t>
  </si>
  <si>
    <t xml:space="preserve">Udgangspunkt, behov for 60m3/t
2x 30m3/t pumper 
4x 20 m3/t pumper </t>
  </si>
  <si>
    <r>
      <rPr>
        <b/>
        <sz val="11"/>
        <color theme="1"/>
        <rFont val="Calibri"/>
        <family val="2"/>
        <scheme val="minor"/>
      </rPr>
      <t>Flere produktionslinjer (trykfilter m. kompressor)</t>
    </r>
    <r>
      <rPr>
        <sz val="11"/>
        <color theme="1"/>
        <rFont val="Calibri"/>
        <family val="2"/>
        <scheme val="minor"/>
      </rPr>
      <t xml:space="preserve">
</t>
    </r>
    <r>
      <rPr>
        <sz val="10"/>
        <color theme="1"/>
        <rFont val="Calibri"/>
        <family val="2"/>
        <scheme val="minor"/>
      </rPr>
      <t xml:space="preserve">Flere produktionslinjer gør det muligt at servicere produktionslinjer og reparere eventuelle skader uden at vandværket oplever nedetid. Dette medfører højere stabilitet hos vandværkerne.  </t>
    </r>
  </si>
  <si>
    <t>Vedligehold dækker over at tjekke de ventiler der etableres i forbindelse med nødforbindelsen</t>
  </si>
  <si>
    <r>
      <rPr>
        <b/>
        <sz val="11"/>
        <color theme="1"/>
        <rFont val="Calibri"/>
        <family val="2"/>
        <scheme val="minor"/>
      </rPr>
      <t xml:space="preserve">Pumpe vedligeholdelse og udskiftning
</t>
    </r>
    <r>
      <rPr>
        <sz val="10"/>
        <color theme="1"/>
        <rFont val="Calibri"/>
        <family val="2"/>
        <scheme val="minor"/>
      </rPr>
      <t>For at højne forsyningssikkerheden tages boringspumperne op for at blive renset med jævne intervaller. Derudover udskiftes pumpen forebyggende når den tekniske levetid er opnået for at undgå et svigt.</t>
    </r>
  </si>
  <si>
    <r>
      <rPr>
        <b/>
        <sz val="11"/>
        <color theme="1"/>
        <rFont val="Calibri"/>
        <family val="2"/>
        <scheme val="minor"/>
      </rPr>
      <t xml:space="preserve">Flere boringer
</t>
    </r>
    <r>
      <rPr>
        <sz val="10"/>
        <color theme="1"/>
        <rFont val="Calibri"/>
        <family val="2"/>
        <scheme val="minor"/>
      </rPr>
      <t>Flere boringer giver forsyningen en større forsyningssikkerhed i tilfælde, hvor en boring (planlagt som uplanlagt) er midlertidigt ude af drift, da der stadig vil være en/flere boringer til at klare forsyningen. Derudover gør det forsyningen mere robust over for hvis en boring rammes af forurening.</t>
    </r>
  </si>
  <si>
    <r>
      <t xml:space="preserve">Flere kildepladser
</t>
    </r>
    <r>
      <rPr>
        <sz val="10"/>
        <color theme="1"/>
        <rFont val="Calibri"/>
        <family val="2"/>
        <scheme val="minor"/>
      </rPr>
      <t>Flere kildepladser giver forsyningen en endnu større robusthed overfor forureninger. Hvis samtlige boringer på én kildeplads rammes af en forurening, vil der være en/flere andre kildepladser der kan levere vand til vandværket. Prisen, der er angivet er pr. km ledning. Boringerne er indeholdt i punktet "Flere boringer"</t>
    </r>
  </si>
  <si>
    <r>
      <rPr>
        <b/>
        <sz val="11"/>
        <color theme="1"/>
        <rFont val="Calibri"/>
        <family val="2"/>
        <scheme val="minor"/>
      </rPr>
      <t>Beskyttelsesindsats, opkøb af arealer (BNBO, IOL)</t>
    </r>
    <r>
      <rPr>
        <sz val="11"/>
        <color theme="1"/>
        <rFont val="Calibri"/>
        <family val="2"/>
        <scheme val="minor"/>
      </rPr>
      <t xml:space="preserve">
</t>
    </r>
    <r>
      <rPr>
        <sz val="10"/>
        <color theme="1"/>
        <rFont val="Calibri"/>
        <family val="2"/>
        <scheme val="minor"/>
      </rPr>
      <t>For at beskytte grundvandet, kan vandværker opkøbe arealet, så der ikke kan benyttes pesticider eller andre former for sprøjtemidler på disse arealer. Arealerne, der opkøbes er arealer, der ligger indenfor et borings boringsnærebeskyttelsesområde (BNBO) eller indvindingsopland (IOL).</t>
    </r>
  </si>
  <si>
    <r>
      <rPr>
        <b/>
        <sz val="11"/>
        <color theme="1"/>
        <rFont val="Calibri"/>
        <family val="2"/>
        <scheme val="minor"/>
      </rPr>
      <t>Lukkede, inspicerbare rentvandstanke/højdebeholdere</t>
    </r>
    <r>
      <rPr>
        <sz val="11"/>
        <color theme="1"/>
        <rFont val="Calibri"/>
        <family val="2"/>
        <scheme val="minor"/>
      </rPr>
      <t xml:space="preserve">
</t>
    </r>
    <r>
      <rPr>
        <sz val="10"/>
        <color theme="1"/>
        <rFont val="Calibri"/>
        <family val="2"/>
        <scheme val="minor"/>
      </rPr>
      <t xml:space="preserve">Ligesom ved trykfiltret, bidrager løsningen til forsyningssikkerheden da rentvandstanke/højdebeholdere er lukkede, og ikke opbygget af f.eks. elementer, samt der ikke er kontakt til fx omkring liggende jord. </t>
    </r>
  </si>
  <si>
    <r>
      <t xml:space="preserve">Vandprøver - egenkontrol
</t>
    </r>
    <r>
      <rPr>
        <sz val="10"/>
        <color theme="1"/>
        <rFont val="Calibri"/>
        <family val="2"/>
        <scheme val="minor"/>
      </rPr>
      <t>Regelmæssige vandprøver gør det muligt for vandværket at monitorere vandkvaliteten af det rensede vand, og dermed følge med I om vandbehandlingen opererer optimalt. Dette gør det muligt for vandværket at opdage forringelser i vandkvaliteten, før det bliver til et reelt svigt.</t>
    </r>
  </si>
  <si>
    <r>
      <t xml:space="preserve">Flere udpumpningspumper
</t>
    </r>
    <r>
      <rPr>
        <sz val="10"/>
        <color theme="1"/>
        <rFont val="Calibri"/>
        <family val="2"/>
        <scheme val="minor"/>
      </rPr>
      <t>Flere udpumpningspumper minimere risikoen for afbrudelsesminutter, idet der er en ekstra pumpe, der kan benyttes I tilfælde af, at en pumpe fejler.</t>
    </r>
  </si>
  <si>
    <r>
      <rPr>
        <b/>
        <sz val="11"/>
        <color theme="1"/>
        <rFont val="Calibri"/>
        <family val="2"/>
        <scheme val="minor"/>
      </rPr>
      <t xml:space="preserve">Nødforbindelser fra vandværk til vandværk
</t>
    </r>
    <r>
      <rPr>
        <sz val="10"/>
        <color theme="1"/>
        <rFont val="Calibri"/>
        <family val="2"/>
        <scheme val="minor"/>
      </rPr>
      <t xml:space="preserve">Hvis et vandværk af den ene eller anden grund ikke kan levere vand til sine forbrugere, kan en nødforbindelse til et andet vandværk sikre, at forbrugerne får vand, imens det problemramte vandværk får løst problemet. En nødforbindelse fra vandværk til vandværk er en ledning, der lægges mellem vandværkerne. </t>
    </r>
  </si>
  <si>
    <r>
      <rPr>
        <b/>
        <sz val="11"/>
        <color theme="1"/>
        <rFont val="Calibri"/>
        <family val="2"/>
        <scheme val="minor"/>
      </rPr>
      <t>Ringforbundet ledningsnet</t>
    </r>
    <r>
      <rPr>
        <sz val="11"/>
        <color theme="1"/>
        <rFont val="Calibri"/>
        <family val="2"/>
        <scheme val="minor"/>
      </rPr>
      <t xml:space="preserve">
</t>
    </r>
    <r>
      <rPr>
        <sz val="10"/>
        <color theme="1"/>
        <rFont val="Calibri"/>
        <family val="2"/>
        <scheme val="minor"/>
      </rPr>
      <t xml:space="preserve">Et ringforbundet ledningsnet betyder, at til et givent sted kommer der vand fra to eller flere sider. Dette betyder, at hvis der er et ledningsbrud, der skal repareres, kan forbrugerne stadig få vand fra den anden side af det ringforbundne ledningsnet. </t>
    </r>
  </si>
  <si>
    <r>
      <rPr>
        <b/>
        <sz val="11"/>
        <color theme="1"/>
        <rFont val="Calibri"/>
        <family val="2"/>
        <scheme val="minor"/>
      </rPr>
      <t xml:space="preserve">Sektionering af ledningsnet
</t>
    </r>
    <r>
      <rPr>
        <sz val="10"/>
        <color theme="1"/>
        <rFont val="Calibri"/>
        <family val="2"/>
        <scheme val="minor"/>
      </rPr>
      <t>Sektionering af ledningsnettet gør det muligt for vandværket at lukke for vandet i dele af forsyningsområdet i forbindelse med reoveringer, reparationer eller forureninger. Prisen afspejler omkostningerne ved etablering af en sektionsbrønd. Antallet af sektionsbrønde afhænger af hvorledes forsyningsnettet er designet over tiden.</t>
    </r>
  </si>
  <si>
    <r>
      <t xml:space="preserve">Trykforøgerstation - med redundant (dobbelt) pumpe
</t>
    </r>
    <r>
      <rPr>
        <sz val="10"/>
        <color theme="1"/>
        <rFont val="Calibri"/>
        <family val="2"/>
        <scheme val="minor"/>
      </rPr>
      <t>Forsyningssikkerhedsmæssigt er det altid en fordel at have redundans. I tilfælde af at en pumpe skal serviceres, renoveres eller udskiftes, er der en anden pumpe, der kan håndtere trykforøgelsen.</t>
    </r>
  </si>
  <si>
    <r>
      <t xml:space="preserve">Overvågning af udpumpning kontra forbrug ved kunderne
</t>
    </r>
    <r>
      <rPr>
        <sz val="10"/>
        <color theme="1"/>
        <rFont val="Calibri"/>
        <family val="2"/>
        <scheme val="minor"/>
      </rPr>
      <t xml:space="preserve">For at minimere vandspild overvåger vandværker den udpumpning, der sker fra vandværket og sammenligner det med det forbrug, der bliver afregnet med kunderne. Hvis der er differencer, giver det vandværket en indikation om, at der kan være et læk, der skal udbedres. </t>
    </r>
  </si>
  <si>
    <r>
      <t xml:space="preserve">Hygiejne zoner (sluse kontra ingen sluse)
</t>
    </r>
    <r>
      <rPr>
        <sz val="10"/>
        <color theme="1"/>
        <rFont val="Calibri"/>
        <family val="2"/>
        <scheme val="minor"/>
      </rPr>
      <t>Som et led i at undgå bakterielle forureninger kan vandværkerne bygge en sluse, man skal igennem for at nå til sårbare elementer i vandbehandlingen.</t>
    </r>
  </si>
  <si>
    <r>
      <t xml:space="preserve">SRO-anlæg
</t>
    </r>
    <r>
      <rPr>
        <sz val="10"/>
        <color theme="1"/>
        <rFont val="Calibri"/>
        <family val="2"/>
        <scheme val="minor"/>
      </rPr>
      <t xml:space="preserve">Et SRO-anlæg giver vandværket muligheden for at monitorere komponenter. Et SRO-anlæg har en anlægs/installationspris, men driftsomkostningerne anses for at være en del af den daglige drift på vandværket. SRO-anlægget gør det nemmere at udføre den daglige drift. 
</t>
    </r>
    <r>
      <rPr>
        <b/>
        <sz val="11"/>
        <color theme="1"/>
        <rFont val="Calibri"/>
        <family val="2"/>
        <scheme val="minor"/>
      </rPr>
      <t>Prissat ud fra standardforsyningen</t>
    </r>
  </si>
  <si>
    <t>1100 - 
2200 kr</t>
  </si>
  <si>
    <t>600 - 
1200 kr</t>
  </si>
  <si>
    <t>75 kr/m3/t/år</t>
  </si>
  <si>
    <t>5.500 
- 11.000 kr</t>
  </si>
  <si>
    <t>7.800 -
14.000 kr</t>
  </si>
  <si>
    <t>450 - 
550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</si>
</sst>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 &quot;kr.&quot;"/>
    <numFmt numFmtId="166" formatCode="#,##0.00\ &quot;kr.&quot;"/>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8" tint="0.39997558519241921"/>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147">
    <xf numFmtId="0" fontId="0" fillId="0" borderId="0" xfId="0"/>
    <xf numFmtId="0" fontId="0" fillId="0" borderId="4" xfId="0" applyBorder="1"/>
    <xf numFmtId="0" fontId="0" fillId="0" borderId="5" xfId="0" applyBorder="1"/>
    <xf numFmtId="0" fontId="0" fillId="0" borderId="0" xfId="0" applyBorder="1"/>
    <xf numFmtId="0" fontId="0" fillId="0" borderId="7"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8" xfId="0" applyBorder="1" applyAlignment="1">
      <alignment horizontal="center" vertical="center"/>
    </xf>
    <xf numFmtId="0" fontId="0" fillId="0" borderId="11" xfId="0" applyBorder="1" applyAlignment="1">
      <alignment horizontal="center" vertical="center"/>
    </xf>
    <xf numFmtId="0" fontId="1" fillId="2" borderId="6" xfId="0" applyFont="1" applyFill="1" applyBorder="1" applyAlignment="1">
      <alignment horizontal="center" textRotation="90" wrapText="1"/>
    </xf>
    <xf numFmtId="0" fontId="1" fillId="2" borderId="1" xfId="0" applyFont="1" applyFill="1" applyBorder="1" applyAlignment="1">
      <alignment horizontal="center" textRotation="90" wrapText="1"/>
    </xf>
    <xf numFmtId="0" fontId="1" fillId="2" borderId="6" xfId="0" applyFont="1" applyFill="1" applyBorder="1" applyAlignment="1">
      <alignment horizontal="center"/>
    </xf>
    <xf numFmtId="0" fontId="1" fillId="2" borderId="1" xfId="0" applyFont="1" applyFill="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0" xfId="0" applyBorder="1" applyAlignment="1">
      <alignment wrapText="1"/>
    </xf>
    <xf numFmtId="0" fontId="0" fillId="0" borderId="14" xfId="0" applyBorder="1" applyAlignment="1">
      <alignment wrapText="1"/>
    </xf>
    <xf numFmtId="0" fontId="0" fillId="0" borderId="15" xfId="0" applyBorder="1" applyAlignment="1">
      <alignment wrapText="1"/>
    </xf>
    <xf numFmtId="0" fontId="1" fillId="2" borderId="7" xfId="0" applyFont="1" applyFill="1" applyBorder="1" applyAlignment="1">
      <alignment horizontal="center"/>
    </xf>
    <xf numFmtId="0" fontId="0" fillId="0" borderId="22" xfId="0" applyBorder="1" applyAlignment="1">
      <alignment wrapText="1"/>
    </xf>
    <xf numFmtId="0" fontId="0" fillId="0" borderId="12" xfId="0" applyBorder="1" applyAlignment="1">
      <alignment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1" fillId="2" borderId="7" xfId="0" applyFont="1" applyFill="1" applyBorder="1" applyAlignment="1">
      <alignment horizontal="center" textRotation="90" wrapText="1"/>
    </xf>
    <xf numFmtId="0" fontId="0" fillId="0" borderId="23" xfId="0" applyBorder="1" applyAlignment="1">
      <alignment horizontal="center" vertical="center" wrapText="1"/>
    </xf>
    <xf numFmtId="0" fontId="0" fillId="0" borderId="13" xfId="0" applyBorder="1" applyAlignment="1">
      <alignment horizontal="center" vertical="center" wrapText="1"/>
    </xf>
    <xf numFmtId="0" fontId="1" fillId="2" borderId="21" xfId="0" applyFont="1" applyFill="1" applyBorder="1" applyAlignment="1">
      <alignment textRotation="90" wrapText="1"/>
    </xf>
    <xf numFmtId="0" fontId="1" fillId="2" borderId="21" xfId="0" applyFont="1" applyFill="1" applyBorder="1" applyAlignment="1">
      <alignment textRotation="90"/>
    </xf>
    <xf numFmtId="0" fontId="0" fillId="0" borderId="11" xfId="0" applyBorder="1" applyAlignment="1">
      <alignment wrapText="1"/>
    </xf>
    <xf numFmtId="0" fontId="0" fillId="0" borderId="24" xfId="0" applyBorder="1"/>
    <xf numFmtId="0" fontId="0" fillId="0" borderId="25" xfId="0" applyBorder="1"/>
    <xf numFmtId="0" fontId="0" fillId="0" borderId="26" xfId="0" applyBorder="1"/>
    <xf numFmtId="0" fontId="0" fillId="0" borderId="18" xfId="0" applyBorder="1" applyAlignment="1">
      <alignment wrapText="1"/>
    </xf>
    <xf numFmtId="0" fontId="0" fillId="0" borderId="27" xfId="0" applyBorder="1"/>
    <xf numFmtId="0" fontId="0" fillId="0" borderId="28" xfId="0" applyBorder="1"/>
    <xf numFmtId="0" fontId="0" fillId="0" borderId="19" xfId="0" applyBorder="1"/>
    <xf numFmtId="0" fontId="0" fillId="0" borderId="20" xfId="0" applyBorder="1"/>
    <xf numFmtId="0" fontId="0" fillId="0" borderId="29" xfId="0" applyBorder="1"/>
    <xf numFmtId="0" fontId="0" fillId="0" borderId="23" xfId="0" applyBorder="1" applyAlignment="1">
      <alignment wrapText="1"/>
    </xf>
    <xf numFmtId="0" fontId="0" fillId="0" borderId="13" xfId="0" applyBorder="1" applyAlignment="1">
      <alignment wrapText="1"/>
    </xf>
    <xf numFmtId="0" fontId="1" fillId="2" borderId="1" xfId="0" applyFont="1" applyFill="1" applyBorder="1" applyAlignment="1">
      <alignment horizontal="center" textRotation="90"/>
    </xf>
    <xf numFmtId="0" fontId="0" fillId="0" borderId="30" xfId="0" applyBorder="1" applyAlignment="1">
      <alignment wrapText="1"/>
    </xf>
    <xf numFmtId="0" fontId="0" fillId="0" borderId="31"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29" xfId="0" applyBorder="1" applyAlignment="1">
      <alignment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wrapText="1"/>
    </xf>
    <xf numFmtId="0" fontId="0" fillId="0" borderId="37" xfId="0" applyBorder="1" applyAlignment="1">
      <alignment horizontal="center" vertical="center" wrapText="1"/>
    </xf>
    <xf numFmtId="0" fontId="0" fillId="0" borderId="38"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xf numFmtId="0" fontId="1" fillId="0" borderId="0" xfId="0" applyFont="1"/>
    <xf numFmtId="0" fontId="0" fillId="0" borderId="40" xfId="0" applyFill="1" applyBorder="1" applyAlignment="1">
      <alignment horizontal="left" vertical="center"/>
    </xf>
    <xf numFmtId="0" fontId="0" fillId="0" borderId="0" xfId="0" applyBorder="1" applyAlignment="1">
      <alignment horizontal="center" vertical="center" wrapText="1"/>
    </xf>
    <xf numFmtId="0" fontId="1" fillId="2" borderId="0" xfId="0" applyFont="1" applyFill="1" applyBorder="1" applyAlignment="1">
      <alignment horizontal="center"/>
    </xf>
    <xf numFmtId="0" fontId="1" fillId="2" borderId="0" xfId="0" applyFont="1" applyFill="1" applyBorder="1" applyAlignment="1">
      <alignment horizontal="center" textRotation="90"/>
    </xf>
    <xf numFmtId="0" fontId="0" fillId="0" borderId="40" xfId="0"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Border="1" applyAlignment="1">
      <alignment vertical="center" wrapText="1"/>
    </xf>
    <xf numFmtId="164" fontId="0" fillId="0" borderId="0" xfId="1" applyNumberFormat="1" applyFont="1" applyBorder="1" applyAlignment="1">
      <alignment horizontal="center" vertical="center" wrapText="1"/>
    </xf>
    <xf numFmtId="164" fontId="0" fillId="0" borderId="0" xfId="1" applyNumberFormat="1" applyFont="1"/>
    <xf numFmtId="164" fontId="0" fillId="0" borderId="40" xfId="1" applyNumberFormat="1" applyFont="1" applyBorder="1" applyAlignment="1">
      <alignment horizontal="center" vertical="center" wrapText="1"/>
    </xf>
    <xf numFmtId="0" fontId="0" fillId="0" borderId="0" xfId="0" applyAlignment="1">
      <alignment horizontal="left"/>
    </xf>
    <xf numFmtId="165" fontId="0" fillId="0" borderId="0" xfId="0" applyNumberFormat="1" applyBorder="1" applyAlignment="1">
      <alignment horizontal="left" vertical="center" wrapText="1"/>
    </xf>
    <xf numFmtId="0" fontId="0" fillId="0" borderId="11" xfId="0" applyNumberFormat="1" applyBorder="1" applyAlignment="1">
      <alignment horizontal="center" vertical="center" wrapText="1"/>
    </xf>
    <xf numFmtId="0" fontId="0" fillId="0" borderId="14" xfId="0" applyBorder="1" applyAlignment="1">
      <alignment horizontal="left" wrapText="1"/>
    </xf>
    <xf numFmtId="0" fontId="0" fillId="0" borderId="25" xfId="0" applyNumberFormat="1" applyBorder="1" applyAlignment="1">
      <alignment horizontal="center" vertical="center" wrapText="1"/>
    </xf>
    <xf numFmtId="0" fontId="0" fillId="0" borderId="16" xfId="0" applyBorder="1" applyAlignment="1">
      <alignment horizontal="left" wrapText="1"/>
    </xf>
    <xf numFmtId="0" fontId="0" fillId="0" borderId="18" xfId="0" applyNumberFormat="1" applyBorder="1" applyAlignment="1">
      <alignment horizontal="center" vertical="center" wrapText="1"/>
    </xf>
    <xf numFmtId="0" fontId="1" fillId="2" borderId="43" xfId="0" applyFont="1" applyFill="1" applyBorder="1" applyAlignment="1">
      <alignment horizontal="left"/>
    </xf>
    <xf numFmtId="0" fontId="1" fillId="2" borderId="44" xfId="0" applyFont="1" applyFill="1" applyBorder="1" applyAlignment="1">
      <alignment horizontal="center" textRotation="90" wrapText="1"/>
    </xf>
    <xf numFmtId="0" fontId="1" fillId="2" borderId="44" xfId="0" applyFont="1" applyFill="1" applyBorder="1" applyAlignment="1">
      <alignment horizontal="center" textRotation="90"/>
    </xf>
    <xf numFmtId="0" fontId="1" fillId="2" borderId="45" xfId="0" applyFont="1" applyFill="1" applyBorder="1" applyAlignment="1">
      <alignment horizontal="center" textRotation="90" wrapText="1"/>
    </xf>
    <xf numFmtId="0" fontId="1" fillId="2" borderId="46" xfId="0" applyFont="1" applyFill="1" applyBorder="1" applyAlignment="1">
      <alignment horizontal="center" textRotation="90" wrapText="1"/>
    </xf>
    <xf numFmtId="0" fontId="1" fillId="2" borderId="43" xfId="0" applyFont="1" applyFill="1" applyBorder="1" applyAlignment="1">
      <alignment horizontal="center" textRotation="90" wrapText="1"/>
    </xf>
    <xf numFmtId="0" fontId="1" fillId="2" borderId="45" xfId="0" applyFont="1" applyFill="1" applyBorder="1" applyAlignment="1">
      <alignment horizontal="center" textRotation="90"/>
    </xf>
    <xf numFmtId="0" fontId="1" fillId="2" borderId="2" xfId="0" applyFont="1" applyFill="1" applyBorder="1" applyAlignment="1">
      <alignment horizontal="center" vertical="center"/>
    </xf>
    <xf numFmtId="0" fontId="0" fillId="0" borderId="17" xfId="0" applyNumberFormat="1" applyBorder="1" applyAlignment="1">
      <alignment horizontal="center" vertical="center" wrapText="1"/>
    </xf>
    <xf numFmtId="0" fontId="0" fillId="0" borderId="11" xfId="1" applyNumberFormat="1" applyFont="1" applyBorder="1" applyAlignment="1">
      <alignment horizontal="center" vertical="center" wrapText="1"/>
    </xf>
    <xf numFmtId="0" fontId="0" fillId="0" borderId="15" xfId="0" applyNumberFormat="1" applyBorder="1" applyAlignment="1">
      <alignment horizontal="center" vertical="center" wrapText="1"/>
    </xf>
    <xf numFmtId="0" fontId="0" fillId="0" borderId="26" xfId="0" applyNumberFormat="1" applyBorder="1" applyAlignment="1">
      <alignment horizontal="center" vertical="center" wrapText="1"/>
    </xf>
    <xf numFmtId="0" fontId="1" fillId="0" borderId="14" xfId="0" applyFont="1" applyBorder="1" applyAlignment="1">
      <alignment horizontal="left" wrapText="1"/>
    </xf>
    <xf numFmtId="0" fontId="0" fillId="0" borderId="30" xfId="0" applyBorder="1" applyAlignment="1">
      <alignment horizontal="left" wrapText="1"/>
    </xf>
    <xf numFmtId="0" fontId="0" fillId="0" borderId="31" xfId="0" applyNumberFormat="1" applyBorder="1" applyAlignment="1">
      <alignment horizontal="center" vertical="center" wrapText="1"/>
    </xf>
    <xf numFmtId="0" fontId="0" fillId="0" borderId="32" xfId="0" applyNumberFormat="1" applyBorder="1" applyAlignment="1">
      <alignment horizontal="center" vertical="center" wrapText="1"/>
    </xf>
    <xf numFmtId="0" fontId="0" fillId="0" borderId="34" xfId="0" applyNumberFormat="1" applyBorder="1" applyAlignment="1">
      <alignment horizontal="center" vertical="center" wrapText="1"/>
    </xf>
    <xf numFmtId="0" fontId="1" fillId="2" borderId="48" xfId="0" applyFont="1" applyFill="1" applyBorder="1" applyAlignment="1">
      <alignment horizontal="center" textRotation="90" wrapText="1"/>
    </xf>
    <xf numFmtId="0" fontId="0" fillId="0" borderId="12" xfId="0" applyNumberFormat="1" applyBorder="1" applyAlignment="1">
      <alignment horizontal="center" vertical="center" wrapText="1"/>
    </xf>
    <xf numFmtId="166" fontId="0" fillId="0" borderId="47" xfId="0" applyNumberFormat="1" applyBorder="1" applyAlignment="1">
      <alignment horizontal="center" vertical="center" wrapText="1"/>
    </xf>
    <xf numFmtId="166" fontId="0" fillId="0" borderId="31" xfId="0" applyNumberFormat="1" applyBorder="1" applyAlignment="1">
      <alignment horizontal="center" vertical="center" wrapText="1"/>
    </xf>
    <xf numFmtId="166" fontId="0" fillId="0" borderId="23" xfId="0" applyNumberFormat="1" applyBorder="1" applyAlignment="1">
      <alignment horizontal="center" vertical="center" wrapText="1"/>
    </xf>
    <xf numFmtId="166" fontId="0" fillId="0" borderId="13" xfId="1" applyNumberFormat="1" applyFont="1" applyBorder="1" applyAlignment="1">
      <alignment horizontal="center" vertical="center" wrapText="1"/>
    </xf>
    <xf numFmtId="166" fontId="0" fillId="0" borderId="11" xfId="1" applyNumberFormat="1" applyFont="1" applyBorder="1" applyAlignment="1">
      <alignment horizontal="center" vertical="center" wrapText="1"/>
    </xf>
    <xf numFmtId="166" fontId="0" fillId="0" borderId="13" xfId="0" applyNumberFormat="1" applyBorder="1" applyAlignment="1">
      <alignment horizontal="center" vertical="center" wrapText="1"/>
    </xf>
    <xf numFmtId="166" fontId="0" fillId="0" borderId="11" xfId="0" applyNumberFormat="1" applyBorder="1" applyAlignment="1">
      <alignment horizontal="center" vertical="center" wrapText="1"/>
    </xf>
    <xf numFmtId="166" fontId="0" fillId="0" borderId="13" xfId="1" quotePrefix="1" applyNumberFormat="1" applyFont="1" applyBorder="1" applyAlignment="1">
      <alignment horizontal="center" vertical="center" wrapText="1"/>
    </xf>
    <xf numFmtId="166" fontId="0" fillId="0" borderId="13" xfId="0" quotePrefix="1" applyNumberFormat="1" applyBorder="1" applyAlignment="1">
      <alignment horizontal="center" vertical="center" wrapText="1"/>
    </xf>
    <xf numFmtId="166" fontId="0" fillId="0" borderId="18" xfId="0" quotePrefix="1" applyNumberFormat="1" applyBorder="1" applyAlignment="1">
      <alignment horizontal="center" vertical="center" wrapText="1"/>
    </xf>
    <xf numFmtId="0" fontId="0" fillId="0" borderId="11" xfId="0" quotePrefix="1" applyNumberFormat="1" applyBorder="1" applyAlignment="1">
      <alignment horizontal="center" vertical="center" wrapText="1"/>
    </xf>
    <xf numFmtId="0" fontId="0" fillId="0" borderId="12" xfId="0" quotePrefix="1" applyNumberFormat="1" applyBorder="1" applyAlignment="1">
      <alignment horizontal="center" vertical="center" wrapText="1"/>
    </xf>
    <xf numFmtId="166" fontId="0" fillId="0" borderId="11" xfId="0" quotePrefix="1" applyNumberFormat="1" applyBorder="1" applyAlignment="1">
      <alignment horizontal="center" vertical="center" wrapText="1"/>
    </xf>
    <xf numFmtId="166" fontId="0" fillId="0" borderId="25" xfId="0" applyNumberFormat="1" applyBorder="1" applyAlignment="1">
      <alignment horizontal="center" vertical="center" wrapText="1"/>
    </xf>
    <xf numFmtId="0" fontId="1" fillId="0" borderId="24" xfId="0" applyFont="1" applyBorder="1" applyAlignment="1">
      <alignment horizontal="left" wrapText="1"/>
    </xf>
    <xf numFmtId="166" fontId="0" fillId="0" borderId="28" xfId="0" quotePrefix="1" applyNumberFormat="1" applyBorder="1" applyAlignment="1">
      <alignment horizontal="center" vertical="center" wrapText="1"/>
    </xf>
    <xf numFmtId="166" fontId="0" fillId="0" borderId="28" xfId="0" applyNumberFormat="1" applyBorder="1" applyAlignment="1">
      <alignment horizontal="center" vertical="center" wrapText="1"/>
    </xf>
    <xf numFmtId="0" fontId="0" fillId="0" borderId="49" xfId="0" quotePrefix="1" applyNumberFormat="1" applyBorder="1" applyAlignment="1">
      <alignment horizontal="center" vertical="center" wrapText="1"/>
    </xf>
    <xf numFmtId="166" fontId="0" fillId="0" borderId="31" xfId="0" quotePrefix="1" applyNumberFormat="1" applyBorder="1" applyAlignment="1">
      <alignment horizontal="center" vertical="center" wrapText="1"/>
    </xf>
    <xf numFmtId="166" fontId="0" fillId="0" borderId="18" xfId="0" applyNumberFormat="1" applyBorder="1" applyAlignment="1">
      <alignment horizontal="center" vertical="center" wrapText="1"/>
    </xf>
    <xf numFmtId="166" fontId="0" fillId="0" borderId="11" xfId="0" quotePrefix="1" applyNumberFormat="1" applyBorder="1" applyAlignment="1">
      <alignment horizontal="center" vertical="center"/>
    </xf>
    <xf numFmtId="166" fontId="0" fillId="0" borderId="0" xfId="0" quotePrefix="1" applyNumberFormat="1" applyBorder="1" applyAlignment="1">
      <alignment horizontal="center" vertical="center"/>
    </xf>
    <xf numFmtId="166" fontId="0" fillId="0" borderId="34" xfId="0" quotePrefix="1" applyNumberFormat="1" applyBorder="1" applyAlignment="1">
      <alignment horizontal="center" vertical="center" wrapText="1"/>
    </xf>
    <xf numFmtId="166" fontId="0" fillId="0" borderId="25" xfId="0" quotePrefix="1" applyNumberFormat="1" applyBorder="1" applyAlignment="1">
      <alignment horizontal="center" vertical="center" wrapText="1"/>
    </xf>
    <xf numFmtId="0" fontId="0" fillId="0" borderId="27" xfId="0" quotePrefix="1" applyNumberFormat="1" applyBorder="1" applyAlignment="1">
      <alignment horizontal="center" vertical="center" wrapText="1"/>
    </xf>
    <xf numFmtId="0" fontId="0" fillId="0" borderId="25" xfId="0" quotePrefix="1" applyNumberFormat="1" applyBorder="1" applyAlignment="1">
      <alignment horizontal="center" vertical="center" wrapText="1"/>
    </xf>
    <xf numFmtId="0" fontId="0" fillId="0" borderId="22" xfId="0" quotePrefix="1" applyNumberFormat="1" applyBorder="1" applyAlignment="1">
      <alignment horizontal="center" vertical="center" wrapText="1"/>
    </xf>
    <xf numFmtId="0" fontId="1" fillId="2" borderId="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2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C6665-CED1-4ACA-AFA9-2574018BAB73}">
  <dimension ref="A1:V27"/>
  <sheetViews>
    <sheetView tabSelected="1" topLeftCell="A23" zoomScale="70" zoomScaleNormal="70" workbookViewId="0">
      <selection activeCell="B27" sqref="B27:F27"/>
    </sheetView>
  </sheetViews>
  <sheetFormatPr defaultColWidth="9.109375" defaultRowHeight="14.4" x14ac:dyDescent="0.3"/>
  <cols>
    <col min="1" max="1" width="59.6640625" style="84" customWidth="1"/>
    <col min="2" max="6" width="9.109375" style="84"/>
    <col min="7" max="11" width="0" style="84" hidden="1" customWidth="1"/>
    <col min="12" max="12" width="14.5546875" style="84" bestFit="1" customWidth="1"/>
    <col min="13" max="14" width="13.6640625" style="84" customWidth="1"/>
    <col min="15" max="16" width="13.6640625" style="84" hidden="1" customWidth="1"/>
    <col min="17" max="17" width="13.6640625" style="84" customWidth="1"/>
    <col min="18" max="18" width="15.33203125" style="84" bestFit="1" customWidth="1"/>
    <col min="19" max="19" width="15.5546875" style="84" customWidth="1"/>
    <col min="20" max="20" width="12.33203125" style="84" customWidth="1"/>
    <col min="21" max="21" width="30" style="84" customWidth="1"/>
    <col min="22" max="22" width="38" style="84" customWidth="1"/>
    <col min="23" max="31" width="9.109375" style="84" customWidth="1"/>
    <col min="32" max="16384" width="9.109375" style="84"/>
  </cols>
  <sheetData>
    <row r="1" spans="1:22" ht="15" thickBot="1" x14ac:dyDescent="0.35">
      <c r="A1" s="98" t="s">
        <v>13</v>
      </c>
      <c r="B1" s="137" t="s">
        <v>26</v>
      </c>
      <c r="C1" s="138"/>
      <c r="D1" s="138"/>
      <c r="E1" s="138"/>
      <c r="F1" s="139"/>
      <c r="G1" s="137" t="s">
        <v>26</v>
      </c>
      <c r="H1" s="138"/>
      <c r="I1" s="138"/>
      <c r="J1" s="138"/>
      <c r="K1" s="139"/>
      <c r="L1" s="137" t="s">
        <v>116</v>
      </c>
      <c r="M1" s="138"/>
      <c r="N1" s="138"/>
      <c r="O1" s="138"/>
      <c r="P1" s="138"/>
      <c r="Q1" s="138"/>
      <c r="R1" s="138"/>
      <c r="S1" s="138"/>
      <c r="T1" s="138"/>
      <c r="U1" s="139"/>
      <c r="V1" s="85"/>
    </row>
    <row r="2" spans="1:22" ht="136.5" customHeight="1" thickBot="1" x14ac:dyDescent="0.35">
      <c r="A2" s="91" t="s">
        <v>112</v>
      </c>
      <c r="B2" s="96" t="s">
        <v>6</v>
      </c>
      <c r="C2" s="92" t="s">
        <v>5</v>
      </c>
      <c r="D2" s="92" t="s">
        <v>4</v>
      </c>
      <c r="E2" s="93" t="s">
        <v>7</v>
      </c>
      <c r="F2" s="97" t="s">
        <v>8</v>
      </c>
      <c r="G2" s="96" t="s">
        <v>6</v>
      </c>
      <c r="H2" s="93" t="s">
        <v>5</v>
      </c>
      <c r="I2" s="92" t="s">
        <v>4</v>
      </c>
      <c r="J2" s="93" t="s">
        <v>7</v>
      </c>
      <c r="K2" s="97" t="s">
        <v>8</v>
      </c>
      <c r="L2" s="95" t="s">
        <v>110</v>
      </c>
      <c r="M2" s="92" t="s">
        <v>111</v>
      </c>
      <c r="N2" s="92" t="s">
        <v>129</v>
      </c>
      <c r="O2" s="92" t="s">
        <v>122</v>
      </c>
      <c r="P2" s="92" t="s">
        <v>123</v>
      </c>
      <c r="Q2" s="92" t="s">
        <v>121</v>
      </c>
      <c r="R2" s="92" t="s">
        <v>151</v>
      </c>
      <c r="S2" s="92" t="s">
        <v>152</v>
      </c>
      <c r="T2" s="108" t="s">
        <v>127</v>
      </c>
      <c r="U2" s="94" t="s">
        <v>113</v>
      </c>
      <c r="V2" s="85"/>
    </row>
    <row r="3" spans="1:22" ht="81.599999999999994" customHeight="1" x14ac:dyDescent="0.3">
      <c r="A3" s="104" t="s">
        <v>117</v>
      </c>
      <c r="B3" s="63" t="s">
        <v>11</v>
      </c>
      <c r="C3" s="53"/>
      <c r="D3" s="53"/>
      <c r="E3" s="53"/>
      <c r="F3" s="55"/>
      <c r="G3" s="63">
        <f>IF(B3="X",(1/COUNTIF($B3:$F3,"X"))*SUM($M3,$S3),"0")</f>
        <v>0</v>
      </c>
      <c r="H3" s="63" t="str">
        <f>IF(C3="X",(1/COUNTIF($B3:$F3,"X"))*SUM($M3,$S3),"0")</f>
        <v>0</v>
      </c>
      <c r="I3" s="63" t="str">
        <f>IF(D3="X",(1/COUNTIF($B3:$F3,"X"))*SUM($M3,$S3),"0")</f>
        <v>0</v>
      </c>
      <c r="J3" s="63" t="str">
        <f>IF(E3="X",(1/COUNTIF($B3:$F3,"X"))*SUM($M3,$S3),"0")</f>
        <v>0</v>
      </c>
      <c r="K3" s="63" t="str">
        <f>IF(F3="X",(1/COUNTIF($B3:$F3,"X"))*SUM($M3,$S3),"0")</f>
        <v>0</v>
      </c>
      <c r="L3" s="110">
        <v>43000</v>
      </c>
      <c r="M3" s="111">
        <v>0</v>
      </c>
      <c r="N3" s="105" t="s">
        <v>125</v>
      </c>
      <c r="O3" s="105">
        <v>75</v>
      </c>
      <c r="P3" s="105">
        <f t="shared" ref="P3:P7" si="0">INT(0.9*O3)</f>
        <v>67</v>
      </c>
      <c r="Q3" s="111">
        <v>70</v>
      </c>
      <c r="R3" s="128" t="s">
        <v>137</v>
      </c>
      <c r="S3" s="128" t="s">
        <v>137</v>
      </c>
      <c r="T3" s="127" t="s">
        <v>137</v>
      </c>
      <c r="U3" s="106"/>
      <c r="V3" s="85"/>
    </row>
    <row r="4" spans="1:22" ht="67.5" customHeight="1" x14ac:dyDescent="0.3">
      <c r="A4" s="89" t="s">
        <v>163</v>
      </c>
      <c r="B4" s="17"/>
      <c r="C4" s="19" t="s">
        <v>11</v>
      </c>
      <c r="D4" s="19"/>
      <c r="E4" s="19"/>
      <c r="F4" s="18"/>
      <c r="G4" s="17"/>
      <c r="H4" s="17"/>
      <c r="I4" s="17"/>
      <c r="J4" s="17"/>
      <c r="K4" s="17"/>
      <c r="L4" s="112">
        <v>47000</v>
      </c>
      <c r="M4" s="119" t="s">
        <v>137</v>
      </c>
      <c r="N4" s="90" t="s">
        <v>125</v>
      </c>
      <c r="O4" s="90">
        <v>15</v>
      </c>
      <c r="P4" s="90">
        <f t="shared" si="0"/>
        <v>13</v>
      </c>
      <c r="Q4" s="129">
        <v>500</v>
      </c>
      <c r="R4" s="129">
        <v>52000</v>
      </c>
      <c r="S4" s="129" t="s">
        <v>138</v>
      </c>
      <c r="T4" s="136" t="s">
        <v>137</v>
      </c>
      <c r="U4" s="99" t="s">
        <v>124</v>
      </c>
      <c r="V4" s="85"/>
    </row>
    <row r="5" spans="1:22" ht="83.4" x14ac:dyDescent="0.3">
      <c r="A5" s="87" t="s">
        <v>164</v>
      </c>
      <c r="B5" s="20"/>
      <c r="C5" s="22" t="s">
        <v>11</v>
      </c>
      <c r="D5" s="22" t="s">
        <v>11</v>
      </c>
      <c r="E5" s="22" t="s">
        <v>11</v>
      </c>
      <c r="F5" s="21"/>
      <c r="G5" s="17" t="str">
        <f t="shared" ref="G5:K11" si="1">IF(B5="X",(1/COUNTIF($B5:$F5,"X"))*SUM($M5,$S5),"0")</f>
        <v>0</v>
      </c>
      <c r="H5" s="17">
        <f t="shared" si="1"/>
        <v>0</v>
      </c>
      <c r="I5" s="17">
        <f t="shared" si="1"/>
        <v>0</v>
      </c>
      <c r="J5" s="17">
        <f t="shared" si="1"/>
        <v>0</v>
      </c>
      <c r="K5" s="17" t="str">
        <f t="shared" si="1"/>
        <v>0</v>
      </c>
      <c r="L5" s="117" t="s">
        <v>137</v>
      </c>
      <c r="M5" s="114" t="s">
        <v>134</v>
      </c>
      <c r="N5" s="100" t="s">
        <v>125</v>
      </c>
      <c r="O5" s="100">
        <v>50</v>
      </c>
      <c r="P5" s="90">
        <f t="shared" si="0"/>
        <v>45</v>
      </c>
      <c r="Q5" s="129" t="s">
        <v>177</v>
      </c>
      <c r="R5" s="122" t="s">
        <v>137</v>
      </c>
      <c r="S5" s="116" t="s">
        <v>140</v>
      </c>
      <c r="T5" s="109" t="s">
        <v>125</v>
      </c>
      <c r="U5" s="101" t="s">
        <v>139</v>
      </c>
      <c r="V5" s="85"/>
    </row>
    <row r="6" spans="1:22" ht="83.4" x14ac:dyDescent="0.3">
      <c r="A6" s="103" t="s">
        <v>165</v>
      </c>
      <c r="B6" s="20"/>
      <c r="C6" s="22" t="s">
        <v>11</v>
      </c>
      <c r="D6" s="22" t="s">
        <v>11</v>
      </c>
      <c r="E6" s="22" t="s">
        <v>11</v>
      </c>
      <c r="F6" s="21"/>
      <c r="G6" s="17" t="str">
        <f t="shared" si="1"/>
        <v>0</v>
      </c>
      <c r="H6" s="17">
        <f t="shared" si="1"/>
        <v>1666.6666666666665</v>
      </c>
      <c r="I6" s="17">
        <f t="shared" si="1"/>
        <v>1666.6666666666665</v>
      </c>
      <c r="J6" s="17">
        <f t="shared" si="1"/>
        <v>1666.6666666666665</v>
      </c>
      <c r="K6" s="17" t="str">
        <f t="shared" si="1"/>
        <v>0</v>
      </c>
      <c r="L6" s="118" t="s">
        <v>137</v>
      </c>
      <c r="M6" s="114" t="s">
        <v>134</v>
      </c>
      <c r="N6" s="81" t="s">
        <v>130</v>
      </c>
      <c r="O6" s="86">
        <v>90</v>
      </c>
      <c r="P6" s="90">
        <f t="shared" si="0"/>
        <v>81</v>
      </c>
      <c r="Q6" s="129" t="s">
        <v>178</v>
      </c>
      <c r="R6" s="122" t="s">
        <v>137</v>
      </c>
      <c r="S6" s="116">
        <v>5000</v>
      </c>
      <c r="T6" s="109" t="s">
        <v>130</v>
      </c>
      <c r="U6" s="101" t="s">
        <v>157</v>
      </c>
      <c r="V6" s="85"/>
    </row>
    <row r="7" spans="1:22" ht="81.599999999999994" customHeight="1" x14ac:dyDescent="0.3">
      <c r="A7" s="87" t="s">
        <v>166</v>
      </c>
      <c r="B7" s="20"/>
      <c r="C7" s="22" t="s">
        <v>11</v>
      </c>
      <c r="D7" s="22"/>
      <c r="E7" s="22"/>
      <c r="F7" s="21"/>
      <c r="G7" s="17" t="str">
        <f t="shared" si="1"/>
        <v>0</v>
      </c>
      <c r="H7" s="17">
        <f t="shared" si="1"/>
        <v>1000</v>
      </c>
      <c r="I7" s="17" t="str">
        <f t="shared" si="1"/>
        <v>0</v>
      </c>
      <c r="J7" s="17" t="str">
        <f t="shared" si="1"/>
        <v>0</v>
      </c>
      <c r="K7" s="17" t="str">
        <f t="shared" si="1"/>
        <v>0</v>
      </c>
      <c r="L7" s="118" t="s">
        <v>137</v>
      </c>
      <c r="M7" s="116" t="s">
        <v>126</v>
      </c>
      <c r="N7" s="86" t="s">
        <v>131</v>
      </c>
      <c r="O7" s="86">
        <v>0</v>
      </c>
      <c r="P7" s="90">
        <f t="shared" si="0"/>
        <v>0</v>
      </c>
      <c r="Q7" s="119" t="s">
        <v>137</v>
      </c>
      <c r="R7" s="122" t="s">
        <v>137</v>
      </c>
      <c r="S7" s="116">
        <v>1000</v>
      </c>
      <c r="T7" s="109" t="s">
        <v>131</v>
      </c>
      <c r="U7" s="101" t="s">
        <v>158</v>
      </c>
      <c r="V7" s="85"/>
    </row>
    <row r="8" spans="1:22" ht="69.599999999999994" x14ac:dyDescent="0.3">
      <c r="A8" s="87" t="s">
        <v>118</v>
      </c>
      <c r="B8" s="20" t="s">
        <v>11</v>
      </c>
      <c r="C8" s="22"/>
      <c r="D8" s="22"/>
      <c r="E8" s="22"/>
      <c r="F8" s="21"/>
      <c r="G8" s="17">
        <f t="shared" si="1"/>
        <v>3200</v>
      </c>
      <c r="H8" s="17" t="str">
        <f t="shared" si="1"/>
        <v>0</v>
      </c>
      <c r="I8" s="17" t="str">
        <f t="shared" si="1"/>
        <v>0</v>
      </c>
      <c r="J8" s="17" t="str">
        <f t="shared" si="1"/>
        <v>0</v>
      </c>
      <c r="K8" s="17" t="str">
        <f t="shared" si="1"/>
        <v>0</v>
      </c>
      <c r="L8" s="113">
        <v>12000</v>
      </c>
      <c r="M8" s="114">
        <v>3000</v>
      </c>
      <c r="N8" s="100" t="s">
        <v>132</v>
      </c>
      <c r="O8" s="100"/>
      <c r="P8" s="90">
        <f t="shared" ref="P8:P27" si="2">INT(0.9*O8)</f>
        <v>0</v>
      </c>
      <c r="Q8" s="119" t="s">
        <v>137</v>
      </c>
      <c r="R8" s="116">
        <v>750</v>
      </c>
      <c r="S8" s="116">
        <v>200</v>
      </c>
      <c r="T8" s="109" t="s">
        <v>133</v>
      </c>
      <c r="U8" s="101"/>
      <c r="V8" s="85"/>
    </row>
    <row r="9" spans="1:22" ht="57.6" x14ac:dyDescent="0.3">
      <c r="A9" s="87" t="s">
        <v>161</v>
      </c>
      <c r="B9" s="20" t="s">
        <v>11</v>
      </c>
      <c r="C9" s="22" t="s">
        <v>11</v>
      </c>
      <c r="D9" s="22"/>
      <c r="E9" s="22"/>
      <c r="F9" s="21"/>
      <c r="G9" s="17">
        <f t="shared" si="1"/>
        <v>2925</v>
      </c>
      <c r="H9" s="17">
        <f t="shared" si="1"/>
        <v>2925</v>
      </c>
      <c r="I9" s="17" t="str">
        <f t="shared" si="1"/>
        <v>0</v>
      </c>
      <c r="J9" s="17" t="str">
        <f t="shared" si="1"/>
        <v>0</v>
      </c>
      <c r="K9" s="17" t="str">
        <f t="shared" si="1"/>
        <v>0</v>
      </c>
      <c r="L9" s="115">
        <v>13500</v>
      </c>
      <c r="M9" s="116">
        <v>650</v>
      </c>
      <c r="N9" s="86" t="s">
        <v>132</v>
      </c>
      <c r="O9" s="86">
        <v>25</v>
      </c>
      <c r="P9" s="90">
        <f t="shared" ref="P9:P21" si="3">INT(0.9*O9)</f>
        <v>22</v>
      </c>
      <c r="Q9" s="129" t="s">
        <v>179</v>
      </c>
      <c r="R9" s="116">
        <v>12000</v>
      </c>
      <c r="S9" s="116">
        <v>5200</v>
      </c>
      <c r="T9" s="109" t="s">
        <v>125</v>
      </c>
      <c r="U9" s="101" t="s">
        <v>159</v>
      </c>
      <c r="V9" s="85"/>
    </row>
    <row r="10" spans="1:22" ht="60" customHeight="1" x14ac:dyDescent="0.3">
      <c r="A10" s="103" t="s">
        <v>120</v>
      </c>
      <c r="B10" s="20"/>
      <c r="C10" s="22" t="s">
        <v>11</v>
      </c>
      <c r="D10" s="22"/>
      <c r="E10" s="22"/>
      <c r="F10" s="21"/>
      <c r="G10" s="17" t="str">
        <f t="shared" si="1"/>
        <v>0</v>
      </c>
      <c r="H10" s="17">
        <f t="shared" si="1"/>
        <v>0</v>
      </c>
      <c r="I10" s="17" t="str">
        <f t="shared" si="1"/>
        <v>0</v>
      </c>
      <c r="J10" s="17" t="str">
        <f t="shared" si="1"/>
        <v>0</v>
      </c>
      <c r="K10" s="17" t="str">
        <f t="shared" si="1"/>
        <v>0</v>
      </c>
      <c r="L10" s="118" t="s">
        <v>137</v>
      </c>
      <c r="M10" s="116" t="s">
        <v>128</v>
      </c>
      <c r="N10" s="86" t="s">
        <v>132</v>
      </c>
      <c r="O10" s="86">
        <v>25</v>
      </c>
      <c r="P10" s="90">
        <f t="shared" si="3"/>
        <v>22</v>
      </c>
      <c r="Q10" s="119" t="s">
        <v>137</v>
      </c>
      <c r="R10" s="122" t="s">
        <v>137</v>
      </c>
      <c r="S10" s="122" t="s">
        <v>137</v>
      </c>
      <c r="T10" s="121" t="s">
        <v>137</v>
      </c>
      <c r="U10" s="101"/>
      <c r="V10" s="85"/>
    </row>
    <row r="11" spans="1:22" ht="55.8" x14ac:dyDescent="0.3">
      <c r="A11" s="87" t="s">
        <v>167</v>
      </c>
      <c r="B11" s="20" t="s">
        <v>11</v>
      </c>
      <c r="C11" s="22"/>
      <c r="D11" s="22"/>
      <c r="E11" s="22"/>
      <c r="F11" s="21" t="s">
        <v>11</v>
      </c>
      <c r="G11" s="17">
        <f t="shared" si="1"/>
        <v>475</v>
      </c>
      <c r="H11" s="17" t="str">
        <f t="shared" si="1"/>
        <v>0</v>
      </c>
      <c r="I11" s="17" t="str">
        <f t="shared" si="1"/>
        <v>0</v>
      </c>
      <c r="J11" s="17" t="str">
        <f t="shared" si="1"/>
        <v>0</v>
      </c>
      <c r="K11" s="17">
        <f t="shared" si="1"/>
        <v>475</v>
      </c>
      <c r="L11" s="113">
        <v>4400</v>
      </c>
      <c r="M11" s="116">
        <v>950</v>
      </c>
      <c r="N11" s="86" t="s">
        <v>133</v>
      </c>
      <c r="O11" s="86">
        <v>50</v>
      </c>
      <c r="P11" s="90">
        <f t="shared" si="3"/>
        <v>45</v>
      </c>
      <c r="Q11" s="129" t="s">
        <v>149</v>
      </c>
      <c r="R11" s="116">
        <v>16</v>
      </c>
      <c r="S11" s="122" t="s">
        <v>137</v>
      </c>
      <c r="T11" s="109" t="s">
        <v>133</v>
      </c>
      <c r="U11" s="101"/>
      <c r="V11" s="85"/>
    </row>
    <row r="12" spans="1:22" ht="69.599999999999994" x14ac:dyDescent="0.3">
      <c r="A12" s="103" t="s">
        <v>168</v>
      </c>
      <c r="B12" s="20" t="s">
        <v>11</v>
      </c>
      <c r="C12" s="22" t="s">
        <v>11</v>
      </c>
      <c r="D12" s="22" t="s">
        <v>11</v>
      </c>
      <c r="E12" s="22" t="s">
        <v>11</v>
      </c>
      <c r="F12" s="21"/>
      <c r="G12" s="17" t="e">
        <f>IF(B12="X",(1/COUNTIF($B12:$F12,"X"))*SUM(#REF!,#REF!),"0")</f>
        <v>#REF!</v>
      </c>
      <c r="H12" s="17" t="e">
        <f>IF(C12="X",(1/COUNTIF($B12:$F12,"X"))*SUM(#REF!,#REF!),"0")</f>
        <v>#REF!</v>
      </c>
      <c r="I12" s="17" t="e">
        <f>IF(D12="X",(1/COUNTIF($B12:$F12,"X"))*SUM(#REF!,#REF!),"0")</f>
        <v>#REF!</v>
      </c>
      <c r="J12" s="17" t="e">
        <f>IF(E12="X",(1/COUNTIF($B12:$F12,"X"))*SUM(#REF!,#REF!),"0")</f>
        <v>#REF!</v>
      </c>
      <c r="K12" s="17" t="str">
        <f>IF(F12="X",(1/COUNTIF($B12:$F12,"X"))*SUM(#REF!,#REF!),"0")</f>
        <v>0</v>
      </c>
      <c r="L12" s="130" t="s">
        <v>137</v>
      </c>
      <c r="M12" s="131" t="s">
        <v>137</v>
      </c>
      <c r="N12" s="86" t="s">
        <v>125</v>
      </c>
      <c r="O12" s="86">
        <v>0</v>
      </c>
      <c r="P12" s="90">
        <f t="shared" si="3"/>
        <v>0</v>
      </c>
      <c r="Q12" s="119" t="s">
        <v>137</v>
      </c>
      <c r="R12" s="122" t="s">
        <v>137</v>
      </c>
      <c r="S12" s="115" t="s">
        <v>153</v>
      </c>
      <c r="T12" s="109" t="s">
        <v>125</v>
      </c>
      <c r="U12" s="101" t="s">
        <v>154</v>
      </c>
      <c r="V12" s="85"/>
    </row>
    <row r="13" spans="1:22" ht="57.6" customHeight="1" x14ac:dyDescent="0.3">
      <c r="A13" s="103" t="s">
        <v>169</v>
      </c>
      <c r="B13" s="20"/>
      <c r="C13" s="22" t="s">
        <v>11</v>
      </c>
      <c r="D13" s="22"/>
      <c r="E13" s="22"/>
      <c r="F13" s="21"/>
      <c r="G13" s="17" t="str">
        <f>IF(B13="X",(1/COUNTIF($B13:$F13,"X"))*SUM($M13,#REF!),"0")</f>
        <v>0</v>
      </c>
      <c r="H13" s="17" t="e">
        <f>IF(C13="X",(1/COUNTIF($B13:$F13,"X"))*SUM($M13,#REF!),"0")</f>
        <v>#REF!</v>
      </c>
      <c r="I13" s="17" t="str">
        <f>IF(D13="X",(1/COUNTIF($B13:$F13,"X"))*SUM($M13,#REF!),"0")</f>
        <v>0</v>
      </c>
      <c r="J13" s="17" t="str">
        <f>IF(E13="X",(1/COUNTIF($B13:$F13,"X"))*SUM($M13,#REF!),"0")</f>
        <v>0</v>
      </c>
      <c r="K13" s="17" t="str">
        <f>IF(F13="X",(1/COUNTIF($B13:$F13,"X"))*SUM($M13,#REF!),"0")</f>
        <v>0</v>
      </c>
      <c r="L13" s="115">
        <v>96000</v>
      </c>
      <c r="M13" s="116">
        <v>75000</v>
      </c>
      <c r="N13" s="86" t="s">
        <v>132</v>
      </c>
      <c r="O13" s="86">
        <v>15</v>
      </c>
      <c r="P13" s="90">
        <f t="shared" si="3"/>
        <v>13</v>
      </c>
      <c r="Q13" s="129">
        <v>1000</v>
      </c>
      <c r="R13" s="129">
        <v>100000</v>
      </c>
      <c r="S13" s="116">
        <v>32000</v>
      </c>
      <c r="T13" s="109" t="s">
        <v>155</v>
      </c>
      <c r="U13" s="101" t="s">
        <v>160</v>
      </c>
      <c r="V13" s="85"/>
    </row>
    <row r="14" spans="1:22" ht="83.4" x14ac:dyDescent="0.3">
      <c r="A14" s="87" t="s">
        <v>170</v>
      </c>
      <c r="B14" s="20"/>
      <c r="C14" s="22" t="s">
        <v>11</v>
      </c>
      <c r="D14" s="22"/>
      <c r="E14" s="22"/>
      <c r="F14" s="21"/>
      <c r="G14" s="17" t="str">
        <f t="shared" ref="G14:K19" si="4">IF(B14="X",(1/COUNTIF($B14:$F14,"X"))*SUM($M14,$S14),"0")</f>
        <v>0</v>
      </c>
      <c r="H14" s="17">
        <f t="shared" si="4"/>
        <v>700</v>
      </c>
      <c r="I14" s="17" t="str">
        <f t="shared" si="4"/>
        <v>0</v>
      </c>
      <c r="J14" s="17" t="str">
        <f t="shared" si="4"/>
        <v>0</v>
      </c>
      <c r="K14" s="17" t="str">
        <f t="shared" si="4"/>
        <v>0</v>
      </c>
      <c r="L14" s="118" t="s">
        <v>137</v>
      </c>
      <c r="M14" s="114" t="s">
        <v>114</v>
      </c>
      <c r="N14" s="100" t="s">
        <v>130</v>
      </c>
      <c r="O14" s="100">
        <v>90</v>
      </c>
      <c r="P14" s="90">
        <v>90</v>
      </c>
      <c r="Q14" s="129" t="s">
        <v>180</v>
      </c>
      <c r="R14" s="122" t="s">
        <v>137</v>
      </c>
      <c r="S14" s="116">
        <v>700</v>
      </c>
      <c r="T14" s="121" t="s">
        <v>137</v>
      </c>
      <c r="U14" s="101" t="s">
        <v>162</v>
      </c>
      <c r="V14" s="85"/>
    </row>
    <row r="15" spans="1:22" ht="83.4" x14ac:dyDescent="0.3">
      <c r="A15" s="87" t="s">
        <v>135</v>
      </c>
      <c r="B15" s="20"/>
      <c r="C15" s="22" t="s">
        <v>11</v>
      </c>
      <c r="D15" s="22"/>
      <c r="E15" s="22"/>
      <c r="F15" s="21"/>
      <c r="G15" s="17" t="str">
        <f t="shared" si="4"/>
        <v>0</v>
      </c>
      <c r="H15" s="17">
        <f t="shared" si="4"/>
        <v>700</v>
      </c>
      <c r="I15" s="17" t="str">
        <f t="shared" si="4"/>
        <v>0</v>
      </c>
      <c r="J15" s="17" t="str">
        <f t="shared" si="4"/>
        <v>0</v>
      </c>
      <c r="K15" s="17" t="str">
        <f t="shared" si="4"/>
        <v>0</v>
      </c>
      <c r="L15" s="118" t="s">
        <v>137</v>
      </c>
      <c r="M15" s="114" t="s">
        <v>115</v>
      </c>
      <c r="N15" s="100" t="s">
        <v>130</v>
      </c>
      <c r="O15" s="100">
        <v>90</v>
      </c>
      <c r="P15" s="90">
        <v>90</v>
      </c>
      <c r="Q15" s="129" t="s">
        <v>180</v>
      </c>
      <c r="R15" s="122" t="s">
        <v>137</v>
      </c>
      <c r="S15" s="116">
        <v>700</v>
      </c>
      <c r="T15" s="121" t="s">
        <v>137</v>
      </c>
      <c r="U15" s="101" t="s">
        <v>162</v>
      </c>
      <c r="V15" s="85"/>
    </row>
    <row r="16" spans="1:22" ht="69.599999999999994" x14ac:dyDescent="0.3">
      <c r="A16" s="87" t="s">
        <v>171</v>
      </c>
      <c r="B16" s="20"/>
      <c r="C16" s="22" t="s">
        <v>11</v>
      </c>
      <c r="D16" s="22"/>
      <c r="E16" s="22"/>
      <c r="F16" s="21"/>
      <c r="G16" s="17" t="str">
        <f t="shared" si="4"/>
        <v>0</v>
      </c>
      <c r="H16" s="17">
        <f t="shared" si="4"/>
        <v>0</v>
      </c>
      <c r="I16" s="17" t="str">
        <f t="shared" si="4"/>
        <v>0</v>
      </c>
      <c r="J16" s="17" t="str">
        <f t="shared" si="4"/>
        <v>0</v>
      </c>
      <c r="K16" s="17" t="str">
        <f t="shared" si="4"/>
        <v>0</v>
      </c>
      <c r="L16" s="118" t="s">
        <v>137</v>
      </c>
      <c r="M16" s="114" t="s">
        <v>101</v>
      </c>
      <c r="N16" s="100" t="s">
        <v>130</v>
      </c>
      <c r="O16" s="100">
        <v>90</v>
      </c>
      <c r="P16" s="90">
        <v>90</v>
      </c>
      <c r="Q16" s="129" t="s">
        <v>181</v>
      </c>
      <c r="R16" s="122" t="s">
        <v>137</v>
      </c>
      <c r="S16" s="122" t="s">
        <v>137</v>
      </c>
      <c r="T16" s="121" t="s">
        <v>137</v>
      </c>
      <c r="U16" s="101"/>
      <c r="V16" s="85"/>
    </row>
    <row r="17" spans="1:22" ht="83.4" x14ac:dyDescent="0.3">
      <c r="A17" s="87" t="s">
        <v>172</v>
      </c>
      <c r="B17" s="20"/>
      <c r="C17" s="22" t="s">
        <v>11</v>
      </c>
      <c r="D17" s="22"/>
      <c r="E17" s="22"/>
      <c r="F17" s="21" t="s">
        <v>11</v>
      </c>
      <c r="G17" s="17" t="str">
        <f t="shared" si="4"/>
        <v>0</v>
      </c>
      <c r="H17" s="17">
        <f t="shared" si="4"/>
        <v>950</v>
      </c>
      <c r="I17" s="17" t="str">
        <f t="shared" si="4"/>
        <v>0</v>
      </c>
      <c r="J17" s="17" t="str">
        <f t="shared" si="4"/>
        <v>0</v>
      </c>
      <c r="K17" s="17">
        <f t="shared" si="4"/>
        <v>950</v>
      </c>
      <c r="L17" s="115">
        <v>250000</v>
      </c>
      <c r="M17" s="116" t="s">
        <v>136</v>
      </c>
      <c r="N17" s="86" t="s">
        <v>125</v>
      </c>
      <c r="O17" s="86">
        <v>50</v>
      </c>
      <c r="P17" s="90">
        <f t="shared" si="3"/>
        <v>45</v>
      </c>
      <c r="Q17" s="129" t="s">
        <v>182</v>
      </c>
      <c r="R17" s="122" t="s">
        <v>137</v>
      </c>
      <c r="S17" s="116">
        <v>1900</v>
      </c>
      <c r="T17" s="121" t="s">
        <v>125</v>
      </c>
      <c r="U17" s="101"/>
      <c r="V17" s="85"/>
    </row>
    <row r="18" spans="1:22" ht="55.8" x14ac:dyDescent="0.3">
      <c r="A18" s="103" t="s">
        <v>173</v>
      </c>
      <c r="B18" s="20"/>
      <c r="C18" s="22" t="s">
        <v>11</v>
      </c>
      <c r="D18" s="22"/>
      <c r="E18" s="22"/>
      <c r="F18" s="21"/>
      <c r="G18" s="17" t="str">
        <f t="shared" si="4"/>
        <v>0</v>
      </c>
      <c r="H18" s="17">
        <f t="shared" si="4"/>
        <v>39000</v>
      </c>
      <c r="I18" s="17" t="str">
        <f t="shared" si="4"/>
        <v>0</v>
      </c>
      <c r="J18" s="17" t="str">
        <f t="shared" si="4"/>
        <v>0</v>
      </c>
      <c r="K18" s="17" t="str">
        <f t="shared" si="4"/>
        <v>0</v>
      </c>
      <c r="L18" s="113">
        <v>75000</v>
      </c>
      <c r="M18" s="114">
        <v>30000</v>
      </c>
      <c r="N18" s="100" t="s">
        <v>125</v>
      </c>
      <c r="O18" s="100">
        <v>15</v>
      </c>
      <c r="P18" s="90">
        <f t="shared" si="3"/>
        <v>13</v>
      </c>
      <c r="Q18" s="129">
        <v>750</v>
      </c>
      <c r="R18" s="116">
        <v>39000</v>
      </c>
      <c r="S18" s="116">
        <v>9000</v>
      </c>
      <c r="T18" s="121" t="s">
        <v>125</v>
      </c>
      <c r="U18" s="101" t="s">
        <v>150</v>
      </c>
      <c r="V18" s="85"/>
    </row>
    <row r="19" spans="1:22" ht="69.599999999999994" x14ac:dyDescent="0.3">
      <c r="A19" s="87" t="s">
        <v>119</v>
      </c>
      <c r="B19" s="20"/>
      <c r="C19" s="22"/>
      <c r="D19" s="22"/>
      <c r="E19" s="22"/>
      <c r="F19" s="21" t="s">
        <v>11</v>
      </c>
      <c r="G19" s="17" t="str">
        <f t="shared" si="4"/>
        <v>0</v>
      </c>
      <c r="H19" s="17" t="str">
        <f t="shared" si="4"/>
        <v>0</v>
      </c>
      <c r="I19" s="17" t="str">
        <f t="shared" si="4"/>
        <v>0</v>
      </c>
      <c r="J19" s="17" t="str">
        <f t="shared" si="4"/>
        <v>0</v>
      </c>
      <c r="K19" s="17">
        <f t="shared" si="4"/>
        <v>200</v>
      </c>
      <c r="L19" s="115">
        <v>1600</v>
      </c>
      <c r="M19" s="116">
        <v>200</v>
      </c>
      <c r="N19" s="86" t="s">
        <v>125</v>
      </c>
      <c r="O19" s="86">
        <v>10</v>
      </c>
      <c r="P19" s="90">
        <f t="shared" si="3"/>
        <v>9</v>
      </c>
      <c r="Q19" s="129">
        <v>18</v>
      </c>
      <c r="R19" s="116">
        <v>350</v>
      </c>
      <c r="S19" s="122" t="s">
        <v>137</v>
      </c>
      <c r="T19" s="109" t="s">
        <v>125</v>
      </c>
      <c r="U19" s="101"/>
      <c r="V19" s="85"/>
    </row>
    <row r="20" spans="1:22" ht="55.8" x14ac:dyDescent="0.3">
      <c r="A20" s="103" t="s">
        <v>148</v>
      </c>
      <c r="B20" s="20"/>
      <c r="C20" s="22" t="s">
        <v>11</v>
      </c>
      <c r="D20" s="22"/>
      <c r="E20" s="22"/>
      <c r="F20" s="21"/>
      <c r="G20" s="17"/>
      <c r="H20" s="17"/>
      <c r="I20" s="17"/>
      <c r="J20" s="17"/>
      <c r="K20" s="17"/>
      <c r="L20" s="130" t="s">
        <v>137</v>
      </c>
      <c r="M20" s="130" t="s">
        <v>137</v>
      </c>
      <c r="N20" s="120" t="s">
        <v>137</v>
      </c>
      <c r="O20" s="86"/>
      <c r="P20" s="86"/>
      <c r="Q20" s="122" t="s">
        <v>137</v>
      </c>
      <c r="R20" s="115">
        <v>50000</v>
      </c>
      <c r="S20" s="116">
        <v>250000</v>
      </c>
      <c r="T20" s="121" t="s">
        <v>137</v>
      </c>
      <c r="U20" s="101"/>
      <c r="V20" s="85"/>
    </row>
    <row r="21" spans="1:22" ht="69.599999999999994" x14ac:dyDescent="0.3">
      <c r="A21" s="103" t="s">
        <v>174</v>
      </c>
      <c r="B21" s="20"/>
      <c r="C21" s="22"/>
      <c r="D21" s="22"/>
      <c r="E21" s="22"/>
      <c r="F21" s="21" t="s">
        <v>11</v>
      </c>
      <c r="G21" s="17" t="str">
        <f t="shared" ref="G21:K27" si="5">IF(B21="X",(1/COUNTIF($B21:$F21,"X"))*SUM($M21,$S21),"0")</f>
        <v>0</v>
      </c>
      <c r="H21" s="17" t="str">
        <f t="shared" si="5"/>
        <v>0</v>
      </c>
      <c r="I21" s="17" t="str">
        <f t="shared" si="5"/>
        <v>0</v>
      </c>
      <c r="J21" s="17" t="str">
        <f t="shared" si="5"/>
        <v>0</v>
      </c>
      <c r="K21" s="17">
        <f t="shared" si="5"/>
        <v>0</v>
      </c>
      <c r="L21" s="118" t="s">
        <v>137</v>
      </c>
      <c r="M21" s="122" t="s">
        <v>137</v>
      </c>
      <c r="N21" s="120" t="s">
        <v>137</v>
      </c>
      <c r="O21" s="86"/>
      <c r="P21" s="90">
        <f t="shared" si="3"/>
        <v>0</v>
      </c>
      <c r="Q21" s="119" t="s">
        <v>137</v>
      </c>
      <c r="R21" s="116">
        <v>40000</v>
      </c>
      <c r="S21" s="122" t="s">
        <v>137</v>
      </c>
      <c r="T21" s="121" t="s">
        <v>137</v>
      </c>
      <c r="U21" s="101"/>
      <c r="V21" s="85"/>
    </row>
    <row r="22" spans="1:22" ht="42" x14ac:dyDescent="0.3">
      <c r="A22" s="103" t="s">
        <v>145</v>
      </c>
      <c r="B22" s="20" t="s">
        <v>11</v>
      </c>
      <c r="C22" s="22"/>
      <c r="D22" s="22"/>
      <c r="E22" s="22"/>
      <c r="F22" s="21"/>
      <c r="G22" s="17">
        <f t="shared" si="5"/>
        <v>0</v>
      </c>
      <c r="H22" s="17" t="str">
        <f t="shared" si="5"/>
        <v>0</v>
      </c>
      <c r="I22" s="17" t="str">
        <f t="shared" si="5"/>
        <v>0</v>
      </c>
      <c r="J22" s="17" t="str">
        <f t="shared" si="5"/>
        <v>0</v>
      </c>
      <c r="K22" s="17" t="str">
        <f t="shared" si="5"/>
        <v>0</v>
      </c>
      <c r="L22" s="115">
        <v>5000</v>
      </c>
      <c r="M22" s="122" t="s">
        <v>137</v>
      </c>
      <c r="N22" s="86" t="s">
        <v>125</v>
      </c>
      <c r="O22" s="86"/>
      <c r="P22" s="90">
        <f t="shared" si="2"/>
        <v>0</v>
      </c>
      <c r="Q22" s="119" t="s">
        <v>137</v>
      </c>
      <c r="R22" s="122" t="s">
        <v>137</v>
      </c>
      <c r="S22" s="122" t="s">
        <v>137</v>
      </c>
      <c r="T22" s="121" t="s">
        <v>137</v>
      </c>
      <c r="U22" s="101"/>
      <c r="V22" s="85"/>
    </row>
    <row r="23" spans="1:22" ht="55.8" x14ac:dyDescent="0.3">
      <c r="A23" s="103" t="s">
        <v>175</v>
      </c>
      <c r="B23" s="20" t="s">
        <v>11</v>
      </c>
      <c r="C23" s="22"/>
      <c r="D23" s="22"/>
      <c r="E23" s="22"/>
      <c r="F23" s="21"/>
      <c r="G23" s="17">
        <f t="shared" si="5"/>
        <v>100000</v>
      </c>
      <c r="H23" s="17" t="str">
        <f t="shared" si="5"/>
        <v>0</v>
      </c>
      <c r="I23" s="17" t="str">
        <f t="shared" si="5"/>
        <v>0</v>
      </c>
      <c r="J23" s="17" t="str">
        <f t="shared" si="5"/>
        <v>0</v>
      </c>
      <c r="K23" s="17" t="str">
        <f t="shared" si="5"/>
        <v>0</v>
      </c>
      <c r="L23" s="118" t="s">
        <v>137</v>
      </c>
      <c r="M23" s="116">
        <v>100000</v>
      </c>
      <c r="N23" s="86" t="s">
        <v>125</v>
      </c>
      <c r="O23" s="86"/>
      <c r="P23" s="90">
        <f t="shared" si="2"/>
        <v>0</v>
      </c>
      <c r="Q23" s="119" t="s">
        <v>137</v>
      </c>
      <c r="R23" s="122" t="s">
        <v>137</v>
      </c>
      <c r="S23" s="122" t="s">
        <v>137</v>
      </c>
      <c r="T23" s="121" t="s">
        <v>137</v>
      </c>
      <c r="U23" s="101"/>
      <c r="V23" s="85"/>
    </row>
    <row r="24" spans="1:22" ht="43.2" x14ac:dyDescent="0.3">
      <c r="A24" s="103" t="s">
        <v>147</v>
      </c>
      <c r="B24" s="20" t="s">
        <v>11</v>
      </c>
      <c r="C24" s="22" t="s">
        <v>11</v>
      </c>
      <c r="D24" s="22" t="s">
        <v>11</v>
      </c>
      <c r="E24" s="22" t="s">
        <v>11</v>
      </c>
      <c r="F24" s="21" t="s">
        <v>11</v>
      </c>
      <c r="G24" s="17">
        <f t="shared" si="5"/>
        <v>8000</v>
      </c>
      <c r="H24" s="17">
        <f t="shared" si="5"/>
        <v>8000</v>
      </c>
      <c r="I24" s="17">
        <f t="shared" si="5"/>
        <v>8000</v>
      </c>
      <c r="J24" s="17">
        <f t="shared" si="5"/>
        <v>8000</v>
      </c>
      <c r="K24" s="17">
        <f t="shared" si="5"/>
        <v>8000</v>
      </c>
      <c r="L24" s="118" t="s">
        <v>137</v>
      </c>
      <c r="M24" s="115" t="s">
        <v>141</v>
      </c>
      <c r="N24" s="120" t="s">
        <v>137</v>
      </c>
      <c r="O24" s="86"/>
      <c r="P24" s="90">
        <f t="shared" si="2"/>
        <v>0</v>
      </c>
      <c r="Q24" s="119" t="s">
        <v>137</v>
      </c>
      <c r="R24" s="122" t="s">
        <v>137</v>
      </c>
      <c r="S24" s="116">
        <v>40000</v>
      </c>
      <c r="T24" s="121" t="s">
        <v>137</v>
      </c>
      <c r="U24" s="101"/>
      <c r="V24" s="85"/>
    </row>
    <row r="25" spans="1:22" ht="42" x14ac:dyDescent="0.3">
      <c r="A25" s="103" t="s">
        <v>146</v>
      </c>
      <c r="B25" s="20" t="s">
        <v>11</v>
      </c>
      <c r="C25" s="22"/>
      <c r="D25" s="22"/>
      <c r="E25" s="22"/>
      <c r="F25" s="21"/>
      <c r="G25" s="17">
        <f t="shared" si="5"/>
        <v>0</v>
      </c>
      <c r="H25" s="17" t="str">
        <f t="shared" si="5"/>
        <v>0</v>
      </c>
      <c r="I25" s="17" t="str">
        <f t="shared" si="5"/>
        <v>0</v>
      </c>
      <c r="J25" s="17" t="str">
        <f t="shared" si="5"/>
        <v>0</v>
      </c>
      <c r="K25" s="17" t="str">
        <f t="shared" si="5"/>
        <v>0</v>
      </c>
      <c r="L25" s="118" t="s">
        <v>137</v>
      </c>
      <c r="M25" s="115" t="s">
        <v>142</v>
      </c>
      <c r="N25" s="86" t="s">
        <v>130</v>
      </c>
      <c r="O25" s="86"/>
      <c r="P25" s="90">
        <f t="shared" si="2"/>
        <v>0</v>
      </c>
      <c r="Q25" s="119" t="s">
        <v>137</v>
      </c>
      <c r="R25" s="122" t="s">
        <v>137</v>
      </c>
      <c r="S25" s="122" t="s">
        <v>137</v>
      </c>
      <c r="T25" s="121" t="s">
        <v>137</v>
      </c>
      <c r="U25" s="101"/>
      <c r="V25" s="85"/>
    </row>
    <row r="26" spans="1:22" ht="81" customHeight="1" x14ac:dyDescent="0.3">
      <c r="A26" s="103" t="s">
        <v>176</v>
      </c>
      <c r="B26" s="20" t="s">
        <v>11</v>
      </c>
      <c r="C26" s="22" t="s">
        <v>11</v>
      </c>
      <c r="D26" s="22" t="s">
        <v>11</v>
      </c>
      <c r="E26" s="22" t="s">
        <v>11</v>
      </c>
      <c r="F26" s="21" t="s">
        <v>11</v>
      </c>
      <c r="G26" s="17">
        <f t="shared" si="5"/>
        <v>0</v>
      </c>
      <c r="H26" s="17">
        <f t="shared" si="5"/>
        <v>0</v>
      </c>
      <c r="I26" s="17">
        <f t="shared" si="5"/>
        <v>0</v>
      </c>
      <c r="J26" s="17">
        <f t="shared" si="5"/>
        <v>0</v>
      </c>
      <c r="K26" s="17">
        <f t="shared" si="5"/>
        <v>0</v>
      </c>
      <c r="L26" s="115" t="s">
        <v>143</v>
      </c>
      <c r="M26" s="116" t="s">
        <v>144</v>
      </c>
      <c r="N26" s="86" t="s">
        <v>125</v>
      </c>
      <c r="O26" s="86">
        <v>20</v>
      </c>
      <c r="P26" s="90">
        <f t="shared" si="2"/>
        <v>18</v>
      </c>
      <c r="Q26" s="119" t="s">
        <v>137</v>
      </c>
      <c r="R26" s="122" t="s">
        <v>137</v>
      </c>
      <c r="S26" s="122" t="s">
        <v>137</v>
      </c>
      <c r="T26" s="121" t="s">
        <v>137</v>
      </c>
      <c r="U26" s="101"/>
      <c r="V26" s="85"/>
    </row>
    <row r="27" spans="1:22" ht="43.8" thickBot="1" x14ac:dyDescent="0.35">
      <c r="A27" s="124" t="s">
        <v>156</v>
      </c>
      <c r="B27" s="20" t="s">
        <v>11</v>
      </c>
      <c r="C27" s="22" t="s">
        <v>11</v>
      </c>
      <c r="D27" s="22" t="s">
        <v>11</v>
      </c>
      <c r="E27" s="22" t="s">
        <v>11</v>
      </c>
      <c r="F27" s="21" t="s">
        <v>11</v>
      </c>
      <c r="G27" s="56">
        <f t="shared" si="5"/>
        <v>8000</v>
      </c>
      <c r="H27" s="56">
        <f t="shared" si="5"/>
        <v>8000</v>
      </c>
      <c r="I27" s="56">
        <f t="shared" si="5"/>
        <v>8000</v>
      </c>
      <c r="J27" s="56">
        <f t="shared" si="5"/>
        <v>8000</v>
      </c>
      <c r="K27" s="56">
        <f t="shared" si="5"/>
        <v>8000</v>
      </c>
      <c r="L27" s="125" t="s">
        <v>137</v>
      </c>
      <c r="M27" s="126" t="s">
        <v>141</v>
      </c>
      <c r="N27" s="135" t="s">
        <v>137</v>
      </c>
      <c r="O27" s="88"/>
      <c r="P27" s="107">
        <f t="shared" si="2"/>
        <v>0</v>
      </c>
      <c r="Q27" s="132" t="s">
        <v>137</v>
      </c>
      <c r="R27" s="133" t="s">
        <v>137</v>
      </c>
      <c r="S27" s="123">
        <v>40000</v>
      </c>
      <c r="T27" s="134" t="s">
        <v>137</v>
      </c>
      <c r="U27" s="102"/>
      <c r="V27" s="85"/>
    </row>
  </sheetData>
  <autoFilter ref="A2:F27" xr:uid="{5AE2CABB-EC26-494B-A8B8-8EBB0864A425}"/>
  <mergeCells count="3">
    <mergeCell ref="B1:F1"/>
    <mergeCell ref="L1:U1"/>
    <mergeCell ref="G1:K1"/>
  </mergeCells>
  <pageMargins left="0.7" right="0.7" top="0.75" bottom="0.75"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F2F8-1E61-4970-BE3E-BB07669B60DF}">
  <dimension ref="A1:R39"/>
  <sheetViews>
    <sheetView zoomScale="160" zoomScaleNormal="160" workbookViewId="0">
      <selection activeCell="K4" sqref="K4"/>
    </sheetView>
  </sheetViews>
  <sheetFormatPr defaultRowHeight="14.4" x14ac:dyDescent="0.3"/>
  <cols>
    <col min="1" max="1" width="73.6640625" customWidth="1"/>
    <col min="3" max="3" width="0" hidden="1" customWidth="1"/>
    <col min="9" max="9" width="12.44140625" bestFit="1" customWidth="1"/>
    <col min="10" max="11" width="13.5546875" bestFit="1" customWidth="1"/>
    <col min="12" max="13" width="13.5546875" customWidth="1"/>
    <col min="14" max="14" width="49.109375" customWidth="1"/>
  </cols>
  <sheetData>
    <row r="1" spans="1:18" ht="15" thickBot="1" x14ac:dyDescent="0.35">
      <c r="A1" s="140" t="s">
        <v>13</v>
      </c>
      <c r="B1" s="141"/>
      <c r="C1" s="142"/>
      <c r="D1" s="140" t="s">
        <v>26</v>
      </c>
      <c r="E1" s="141"/>
      <c r="F1" s="141"/>
      <c r="G1" s="141"/>
      <c r="H1" s="142"/>
      <c r="I1" s="74"/>
      <c r="J1" s="74"/>
      <c r="K1" s="74"/>
      <c r="L1" s="74"/>
      <c r="M1" s="74"/>
      <c r="N1" s="74"/>
      <c r="O1" s="74"/>
      <c r="P1" s="74"/>
      <c r="Q1" s="74"/>
    </row>
    <row r="2" spans="1:18" ht="155.4" thickBot="1" x14ac:dyDescent="0.35">
      <c r="A2" s="16" t="s">
        <v>37</v>
      </c>
      <c r="B2" s="14" t="s">
        <v>2</v>
      </c>
      <c r="C2" s="14" t="s">
        <v>3</v>
      </c>
      <c r="D2" s="14" t="s">
        <v>6</v>
      </c>
      <c r="E2" s="51" t="s">
        <v>5</v>
      </c>
      <c r="F2" s="51" t="s">
        <v>4</v>
      </c>
      <c r="G2" s="51" t="s">
        <v>7</v>
      </c>
      <c r="H2" s="51" t="s">
        <v>8</v>
      </c>
      <c r="I2" s="75" t="s">
        <v>103</v>
      </c>
      <c r="J2" s="75" t="s">
        <v>104</v>
      </c>
      <c r="K2" s="75" t="s">
        <v>73</v>
      </c>
      <c r="L2" s="75" t="s">
        <v>107</v>
      </c>
      <c r="M2" s="75" t="s">
        <v>108</v>
      </c>
      <c r="N2" s="75" t="s">
        <v>80</v>
      </c>
      <c r="O2" s="75"/>
      <c r="P2" s="75"/>
      <c r="Q2" s="75"/>
    </row>
    <row r="3" spans="1:18" x14ac:dyDescent="0.3">
      <c r="A3" s="23" t="s">
        <v>55</v>
      </c>
      <c r="B3" s="63" t="s">
        <v>11</v>
      </c>
      <c r="C3" s="54"/>
      <c r="D3" s="53" t="s">
        <v>11</v>
      </c>
      <c r="E3" s="53"/>
      <c r="F3" s="53"/>
      <c r="G3" s="53"/>
      <c r="H3" s="55"/>
      <c r="I3" s="73"/>
      <c r="J3" s="73"/>
      <c r="K3" s="73"/>
      <c r="L3" s="73"/>
      <c r="M3" s="73"/>
      <c r="N3" s="79"/>
      <c r="O3" s="73"/>
      <c r="P3" s="73"/>
      <c r="Q3" s="73"/>
    </row>
    <row r="4" spans="1:18" ht="43.2" x14ac:dyDescent="0.3">
      <c r="A4" s="23" t="s">
        <v>77</v>
      </c>
      <c r="B4" s="17" t="s">
        <v>11</v>
      </c>
      <c r="C4" s="11"/>
      <c r="D4" s="19" t="s">
        <v>11</v>
      </c>
      <c r="E4" s="19"/>
      <c r="F4" s="19"/>
      <c r="G4" s="19"/>
      <c r="H4" s="18"/>
      <c r="I4" s="81">
        <f>8073.2+(16*7300)/50+(16*4000)/50</f>
        <v>11689.2</v>
      </c>
      <c r="J4" s="81">
        <f>440708/30</f>
        <v>14690.266666666666</v>
      </c>
      <c r="K4" s="81">
        <f>J4-I4</f>
        <v>3001.0666666666657</v>
      </c>
      <c r="L4" s="81">
        <f>100*K4</f>
        <v>300106.66666666657</v>
      </c>
      <c r="M4" s="81" t="s">
        <v>109</v>
      </c>
      <c r="N4" s="80" t="s">
        <v>74</v>
      </c>
      <c r="O4" s="78"/>
      <c r="P4" s="73"/>
      <c r="Q4" s="73"/>
    </row>
    <row r="5" spans="1:18" ht="28.8" x14ac:dyDescent="0.3">
      <c r="A5" s="23" t="s">
        <v>75</v>
      </c>
      <c r="B5" s="17" t="s">
        <v>11</v>
      </c>
      <c r="C5" s="11"/>
      <c r="D5" s="19" t="s">
        <v>11</v>
      </c>
      <c r="E5" s="19"/>
      <c r="F5" s="19"/>
      <c r="G5" s="19"/>
      <c r="H5" s="18"/>
      <c r="I5" s="81">
        <v>3100</v>
      </c>
      <c r="J5" s="81"/>
      <c r="K5" s="81"/>
      <c r="L5" s="81"/>
      <c r="M5" s="81"/>
      <c r="N5" s="80" t="s">
        <v>76</v>
      </c>
      <c r="O5" s="77" t="s">
        <v>106</v>
      </c>
      <c r="P5" s="73"/>
      <c r="Q5" s="73"/>
    </row>
    <row r="6" spans="1:18" x14ac:dyDescent="0.3">
      <c r="A6" s="23" t="s">
        <v>45</v>
      </c>
      <c r="B6" s="17" t="s">
        <v>11</v>
      </c>
      <c r="C6" s="11"/>
      <c r="D6" s="19" t="s">
        <v>11</v>
      </c>
      <c r="E6" s="19"/>
      <c r="F6" s="19"/>
      <c r="G6" s="19"/>
      <c r="H6" s="18"/>
      <c r="I6" s="81"/>
      <c r="J6" s="82"/>
      <c r="K6" s="81"/>
      <c r="L6" s="81"/>
      <c r="M6" s="81"/>
      <c r="N6" s="79"/>
      <c r="O6" s="73"/>
      <c r="P6" s="73"/>
      <c r="Q6" s="73"/>
    </row>
    <row r="7" spans="1:18" x14ac:dyDescent="0.3">
      <c r="A7" s="23" t="s">
        <v>57</v>
      </c>
      <c r="B7" s="17" t="s">
        <v>11</v>
      </c>
      <c r="C7" s="11"/>
      <c r="D7" s="19" t="s">
        <v>11</v>
      </c>
      <c r="E7" s="19"/>
      <c r="F7" s="19"/>
      <c r="G7" s="19"/>
      <c r="H7" s="18" t="s">
        <v>11</v>
      </c>
      <c r="I7" s="81">
        <v>4399</v>
      </c>
      <c r="J7" s="81">
        <f>(36*15710)/500+4189</f>
        <v>5320.12</v>
      </c>
      <c r="K7" s="81">
        <f>J7-I7</f>
        <v>921.11999999999989</v>
      </c>
      <c r="L7" s="81"/>
      <c r="M7" s="81"/>
      <c r="N7" s="79" t="s">
        <v>81</v>
      </c>
      <c r="O7" s="73"/>
      <c r="P7" s="73"/>
      <c r="Q7" s="73"/>
    </row>
    <row r="8" spans="1:18" x14ac:dyDescent="0.3">
      <c r="A8" s="23" t="s">
        <v>44</v>
      </c>
      <c r="B8" s="17" t="s">
        <v>11</v>
      </c>
      <c r="C8" s="11"/>
      <c r="D8" s="19" t="s">
        <v>11</v>
      </c>
      <c r="E8" s="19"/>
      <c r="F8" s="19"/>
      <c r="G8" s="19"/>
      <c r="H8" s="18"/>
      <c r="I8" s="81"/>
      <c r="J8" s="81"/>
      <c r="K8" s="81"/>
      <c r="L8" s="81"/>
      <c r="M8" s="81"/>
      <c r="N8" s="79" t="s">
        <v>79</v>
      </c>
      <c r="O8" s="73"/>
      <c r="P8" s="73"/>
      <c r="Q8" s="73"/>
    </row>
    <row r="9" spans="1:18" x14ac:dyDescent="0.3">
      <c r="A9" s="26" t="s">
        <v>82</v>
      </c>
      <c r="B9" s="20" t="s">
        <v>11</v>
      </c>
      <c r="C9" s="22"/>
      <c r="D9" s="22" t="s">
        <v>11</v>
      </c>
      <c r="E9" s="22"/>
      <c r="F9" s="22"/>
      <c r="G9" s="22"/>
      <c r="H9" s="21"/>
      <c r="I9" s="81">
        <v>0</v>
      </c>
      <c r="J9" s="81">
        <v>100000</v>
      </c>
      <c r="K9" s="81">
        <v>100000</v>
      </c>
      <c r="L9" s="81"/>
      <c r="M9" s="81"/>
      <c r="N9" s="79" t="s">
        <v>83</v>
      </c>
      <c r="O9" s="73"/>
      <c r="P9" s="73"/>
      <c r="Q9" s="73"/>
    </row>
    <row r="10" spans="1:18" x14ac:dyDescent="0.3">
      <c r="A10" s="26" t="s">
        <v>31</v>
      </c>
      <c r="B10" s="20" t="s">
        <v>11</v>
      </c>
      <c r="C10" s="22"/>
      <c r="D10" s="22" t="s">
        <v>11</v>
      </c>
      <c r="E10" s="22"/>
      <c r="F10" s="22"/>
      <c r="G10" s="22"/>
      <c r="H10" s="21"/>
      <c r="I10" s="81"/>
      <c r="J10" s="81"/>
      <c r="K10" s="81"/>
      <c r="L10" s="81"/>
      <c r="M10" s="81"/>
      <c r="N10" s="79" t="s">
        <v>79</v>
      </c>
      <c r="O10" s="73"/>
      <c r="P10" s="73"/>
      <c r="Q10" s="73"/>
      <c r="R10" t="s">
        <v>38</v>
      </c>
    </row>
    <row r="11" spans="1:18" x14ac:dyDescent="0.3">
      <c r="A11" s="23" t="s">
        <v>58</v>
      </c>
      <c r="B11" s="17" t="s">
        <v>11</v>
      </c>
      <c r="C11" s="19" t="s">
        <v>11</v>
      </c>
      <c r="D11" s="19" t="s">
        <v>11</v>
      </c>
      <c r="E11" s="19" t="s">
        <v>11</v>
      </c>
      <c r="F11" s="19" t="s">
        <v>11</v>
      </c>
      <c r="G11" s="19" t="s">
        <v>11</v>
      </c>
      <c r="H11" s="18" t="s">
        <v>11</v>
      </c>
      <c r="I11" s="81"/>
      <c r="J11" s="81"/>
      <c r="K11" s="81"/>
      <c r="L11" s="81"/>
      <c r="M11" s="81"/>
      <c r="N11" s="79" t="s">
        <v>79</v>
      </c>
      <c r="O11" s="73"/>
      <c r="P11" s="73"/>
      <c r="Q11" s="73"/>
    </row>
    <row r="12" spans="1:18" x14ac:dyDescent="0.3">
      <c r="A12" s="23" t="s">
        <v>36</v>
      </c>
      <c r="B12" s="17" t="s">
        <v>11</v>
      </c>
      <c r="C12" s="11" t="s">
        <v>11</v>
      </c>
      <c r="D12" s="19" t="s">
        <v>11</v>
      </c>
      <c r="E12" s="19"/>
      <c r="F12" s="19"/>
      <c r="G12" s="19"/>
      <c r="H12" s="18"/>
      <c r="I12" s="81"/>
      <c r="J12" s="81"/>
      <c r="K12" s="81"/>
      <c r="L12" s="81"/>
      <c r="M12" s="81"/>
      <c r="N12" s="79" t="s">
        <v>84</v>
      </c>
      <c r="O12" s="73"/>
      <c r="P12" s="73"/>
      <c r="Q12" s="73"/>
      <c r="R12" t="s">
        <v>39</v>
      </c>
    </row>
    <row r="13" spans="1:18" x14ac:dyDescent="0.3">
      <c r="A13" s="23" t="s">
        <v>51</v>
      </c>
      <c r="B13" s="17" t="s">
        <v>11</v>
      </c>
      <c r="C13" s="11"/>
      <c r="D13" s="19"/>
      <c r="E13" s="19"/>
      <c r="F13" s="19"/>
      <c r="G13" s="19"/>
      <c r="H13" s="18" t="s">
        <v>11</v>
      </c>
      <c r="I13" s="81"/>
      <c r="J13" s="81"/>
      <c r="K13" s="81"/>
      <c r="L13" s="81"/>
      <c r="M13" s="81"/>
      <c r="N13" s="79" t="s">
        <v>79</v>
      </c>
      <c r="O13" s="73"/>
      <c r="P13" s="73"/>
      <c r="Q13" s="73"/>
      <c r="R13" t="s">
        <v>52</v>
      </c>
    </row>
    <row r="14" spans="1:18" x14ac:dyDescent="0.3">
      <c r="A14" s="23" t="s">
        <v>59</v>
      </c>
      <c r="B14" s="17" t="s">
        <v>11</v>
      </c>
      <c r="C14" s="11"/>
      <c r="D14" s="19"/>
      <c r="E14" s="19"/>
      <c r="F14" s="19"/>
      <c r="G14" s="19"/>
      <c r="H14" s="18" t="s">
        <v>11</v>
      </c>
      <c r="I14" s="81">
        <v>900</v>
      </c>
      <c r="J14" s="82">
        <v>1100</v>
      </c>
      <c r="K14" s="81">
        <v>200</v>
      </c>
      <c r="L14" s="81"/>
      <c r="M14" s="81"/>
      <c r="N14" s="79" t="s">
        <v>85</v>
      </c>
      <c r="O14" s="73"/>
      <c r="P14" s="73"/>
      <c r="Q14" s="73"/>
    </row>
    <row r="15" spans="1:18" x14ac:dyDescent="0.3">
      <c r="A15" s="23" t="s">
        <v>78</v>
      </c>
      <c r="B15" s="17" t="s">
        <v>11</v>
      </c>
      <c r="C15" s="11"/>
      <c r="D15" s="19" t="s">
        <v>11</v>
      </c>
      <c r="E15" s="19" t="s">
        <v>11</v>
      </c>
      <c r="F15" s="19"/>
      <c r="G15" s="19"/>
      <c r="H15" s="18"/>
      <c r="I15" s="81">
        <f>(440000+0.8*440000)/60</f>
        <v>13200</v>
      </c>
      <c r="J15" s="82">
        <f>(319000+2*0.8*319000)/60</f>
        <v>13823.333333333334</v>
      </c>
      <c r="K15" s="81">
        <f>J15-I15</f>
        <v>623.33333333333394</v>
      </c>
      <c r="L15" s="81"/>
      <c r="M15" s="81"/>
      <c r="N15" s="79" t="s">
        <v>86</v>
      </c>
      <c r="O15" s="73"/>
      <c r="P15" s="73"/>
      <c r="Q15" s="73"/>
    </row>
    <row r="16" spans="1:18" x14ac:dyDescent="0.3">
      <c r="A16" s="23" t="s">
        <v>49</v>
      </c>
      <c r="B16" s="17" t="s">
        <v>11</v>
      </c>
      <c r="C16" s="11" t="s">
        <v>11</v>
      </c>
      <c r="D16" s="19"/>
      <c r="E16" s="19" t="s">
        <v>11</v>
      </c>
      <c r="F16" s="19"/>
      <c r="G16" s="19"/>
      <c r="H16" s="18"/>
      <c r="I16" s="81"/>
      <c r="J16" s="81"/>
      <c r="K16" s="81">
        <v>13200</v>
      </c>
      <c r="L16" s="81"/>
      <c r="M16" s="81"/>
      <c r="N16" s="79" t="s">
        <v>87</v>
      </c>
      <c r="O16" s="73"/>
      <c r="P16" s="73"/>
      <c r="Q16" s="73"/>
    </row>
    <row r="17" spans="1:18" ht="28.8" x14ac:dyDescent="0.3">
      <c r="A17" s="23" t="s">
        <v>41</v>
      </c>
      <c r="B17" s="17" t="s">
        <v>11</v>
      </c>
      <c r="C17" s="11"/>
      <c r="D17" s="19"/>
      <c r="E17" s="19" t="s">
        <v>11</v>
      </c>
      <c r="F17" s="19"/>
      <c r="G17" s="19" t="s">
        <v>11</v>
      </c>
      <c r="H17" s="18"/>
      <c r="I17" s="81"/>
      <c r="J17" s="81"/>
      <c r="K17" s="81" t="s">
        <v>88</v>
      </c>
      <c r="L17" s="81"/>
      <c r="M17" s="81"/>
      <c r="N17" s="79" t="s">
        <v>89</v>
      </c>
      <c r="O17" s="73"/>
      <c r="P17" s="73"/>
      <c r="Q17" s="73"/>
    </row>
    <row r="18" spans="1:18" ht="43.2" x14ac:dyDescent="0.3">
      <c r="A18" s="23" t="s">
        <v>46</v>
      </c>
      <c r="B18" s="17" t="s">
        <v>11</v>
      </c>
      <c r="C18" s="11"/>
      <c r="D18" s="19"/>
      <c r="E18" s="19" t="s">
        <v>11</v>
      </c>
      <c r="F18" s="19"/>
      <c r="G18" s="19" t="s">
        <v>11</v>
      </c>
      <c r="H18" s="18"/>
      <c r="I18" s="81"/>
      <c r="J18" s="81"/>
      <c r="K18" s="81" t="s">
        <v>92</v>
      </c>
      <c r="L18" s="81"/>
      <c r="M18" s="81"/>
      <c r="N18" s="80" t="s">
        <v>93</v>
      </c>
      <c r="O18" s="73"/>
      <c r="P18" s="73" t="s">
        <v>90</v>
      </c>
      <c r="Q18" s="73" t="s">
        <v>91</v>
      </c>
    </row>
    <row r="19" spans="1:18" x14ac:dyDescent="0.3">
      <c r="A19" s="23" t="s">
        <v>68</v>
      </c>
      <c r="B19" s="17" t="s">
        <v>11</v>
      </c>
      <c r="C19" s="11"/>
      <c r="D19" s="19"/>
      <c r="E19" s="19" t="s">
        <v>11</v>
      </c>
      <c r="F19" s="19"/>
      <c r="G19" s="19"/>
      <c r="H19" s="18"/>
      <c r="I19" s="81"/>
      <c r="J19" s="81"/>
      <c r="K19" s="81"/>
      <c r="L19" s="81"/>
      <c r="M19" s="81"/>
      <c r="N19" s="79" t="s">
        <v>94</v>
      </c>
      <c r="O19" s="73"/>
      <c r="P19" s="73"/>
      <c r="Q19" s="73"/>
    </row>
    <row r="20" spans="1:18" x14ac:dyDescent="0.3">
      <c r="A20" s="23" t="s">
        <v>69</v>
      </c>
      <c r="B20" s="17" t="s">
        <v>11</v>
      </c>
      <c r="C20" s="11"/>
      <c r="D20" s="19"/>
      <c r="E20" s="19" t="s">
        <v>11</v>
      </c>
      <c r="F20" s="19"/>
      <c r="G20" s="19"/>
      <c r="H20" s="18"/>
      <c r="I20" s="81"/>
      <c r="J20" s="81"/>
      <c r="K20" s="81" t="s">
        <v>95</v>
      </c>
      <c r="L20" s="81"/>
      <c r="M20" s="81"/>
      <c r="N20" s="79" t="s">
        <v>96</v>
      </c>
      <c r="O20" s="73"/>
      <c r="P20" s="73"/>
      <c r="Q20" s="73"/>
    </row>
    <row r="21" spans="1:18" ht="57.6" x14ac:dyDescent="0.3">
      <c r="A21" s="23" t="s">
        <v>61</v>
      </c>
      <c r="B21" s="17" t="s">
        <v>11</v>
      </c>
      <c r="C21" s="11"/>
      <c r="D21" s="19"/>
      <c r="E21" s="19" t="s">
        <v>11</v>
      </c>
      <c r="F21" s="19"/>
      <c r="G21" s="19"/>
      <c r="H21" s="18"/>
      <c r="I21" s="81">
        <f>((42747*4)+57226*2)/80</f>
        <v>3568</v>
      </c>
      <c r="J21" s="81">
        <f>((42747*5)+57226*2.5)/80</f>
        <v>4460</v>
      </c>
      <c r="K21" s="81">
        <f>J21-I21</f>
        <v>892</v>
      </c>
      <c r="L21" s="81"/>
      <c r="M21" s="81"/>
      <c r="N21" s="80" t="s">
        <v>97</v>
      </c>
      <c r="O21" s="73"/>
      <c r="P21" s="73"/>
      <c r="Q21" s="73"/>
      <c r="R21" t="s">
        <v>62</v>
      </c>
    </row>
    <row r="22" spans="1:18" ht="43.2" x14ac:dyDescent="0.3">
      <c r="A22" s="23" t="s">
        <v>63</v>
      </c>
      <c r="B22" s="17" t="s">
        <v>11</v>
      </c>
      <c r="C22" s="11" t="s">
        <v>11</v>
      </c>
      <c r="D22" s="19"/>
      <c r="E22" s="19" t="s">
        <v>11</v>
      </c>
      <c r="F22" s="19"/>
      <c r="G22" s="19"/>
      <c r="H22" s="18"/>
      <c r="I22" s="81"/>
      <c r="J22" s="81"/>
      <c r="K22" s="81" t="s">
        <v>92</v>
      </c>
      <c r="L22" s="81"/>
      <c r="M22" s="81"/>
      <c r="N22" s="80" t="s">
        <v>98</v>
      </c>
      <c r="O22" s="73"/>
      <c r="P22" s="73"/>
      <c r="Q22" s="73"/>
    </row>
    <row r="23" spans="1:18" ht="43.2" x14ac:dyDescent="0.3">
      <c r="A23" s="23" t="s">
        <v>64</v>
      </c>
      <c r="B23" s="17" t="s">
        <v>11</v>
      </c>
      <c r="C23" s="11" t="s">
        <v>11</v>
      </c>
      <c r="D23" s="19"/>
      <c r="E23" s="19" t="s">
        <v>11</v>
      </c>
      <c r="F23" s="19"/>
      <c r="G23" s="19"/>
      <c r="H23" s="18"/>
      <c r="I23" s="81"/>
      <c r="J23" s="81"/>
      <c r="K23" s="81" t="s">
        <v>92</v>
      </c>
      <c r="L23" s="81"/>
      <c r="M23" s="81"/>
      <c r="N23" s="80" t="s">
        <v>98</v>
      </c>
      <c r="O23" s="73"/>
      <c r="P23" s="73"/>
      <c r="Q23" s="73"/>
      <c r="R23" s="70" t="s">
        <v>50</v>
      </c>
    </row>
    <row r="24" spans="1:18" x14ac:dyDescent="0.3">
      <c r="A24" s="23" t="s">
        <v>42</v>
      </c>
      <c r="B24" s="17" t="s">
        <v>11</v>
      </c>
      <c r="C24" s="11" t="s">
        <v>11</v>
      </c>
      <c r="D24" s="19"/>
      <c r="E24" s="19" t="s">
        <v>11</v>
      </c>
      <c r="F24" s="19"/>
      <c r="G24" s="19"/>
      <c r="H24" s="18" t="s">
        <v>11</v>
      </c>
      <c r="I24" s="81"/>
      <c r="J24" s="81"/>
      <c r="K24" s="81" t="s">
        <v>99</v>
      </c>
      <c r="L24" s="81"/>
      <c r="M24" s="81"/>
      <c r="N24" s="79" t="s">
        <v>100</v>
      </c>
      <c r="O24" s="73"/>
      <c r="P24" s="73"/>
      <c r="Q24" s="73"/>
      <c r="R24" s="70"/>
    </row>
    <row r="25" spans="1:18" ht="43.2" x14ac:dyDescent="0.3">
      <c r="A25" s="23" t="s">
        <v>43</v>
      </c>
      <c r="B25" s="17"/>
      <c r="C25" s="11" t="s">
        <v>11</v>
      </c>
      <c r="D25" s="19"/>
      <c r="E25" s="19" t="s">
        <v>11</v>
      </c>
      <c r="F25" s="19"/>
      <c r="G25" s="19"/>
      <c r="H25" s="18"/>
      <c r="I25" s="81"/>
      <c r="J25" s="81"/>
      <c r="K25" s="81" t="s">
        <v>101</v>
      </c>
      <c r="L25" s="81"/>
      <c r="M25" s="81"/>
      <c r="N25" s="80" t="s">
        <v>98</v>
      </c>
      <c r="O25" s="73"/>
      <c r="P25" s="73"/>
      <c r="Q25" s="73"/>
      <c r="R25" s="70"/>
    </row>
    <row r="26" spans="1:18" x14ac:dyDescent="0.3">
      <c r="A26" s="23" t="s">
        <v>48</v>
      </c>
      <c r="B26" s="17" t="s">
        <v>11</v>
      </c>
      <c r="C26" s="11" t="s">
        <v>11</v>
      </c>
      <c r="D26" s="19" t="s">
        <v>11</v>
      </c>
      <c r="E26" s="19" t="s">
        <v>11</v>
      </c>
      <c r="F26" s="19" t="s">
        <v>11</v>
      </c>
      <c r="G26" s="19" t="s">
        <v>11</v>
      </c>
      <c r="H26" s="18" t="s">
        <v>11</v>
      </c>
      <c r="I26" s="83"/>
      <c r="J26" s="83"/>
      <c r="K26" s="81" t="s">
        <v>99</v>
      </c>
      <c r="L26" s="81"/>
      <c r="M26" s="81"/>
      <c r="N26" s="79" t="s">
        <v>100</v>
      </c>
      <c r="O26" s="76"/>
      <c r="P26" s="76"/>
      <c r="Q26" s="76"/>
      <c r="R26" s="72" t="s">
        <v>65</v>
      </c>
    </row>
    <row r="27" spans="1:18" x14ac:dyDescent="0.3">
      <c r="A27" s="23" t="s">
        <v>66</v>
      </c>
      <c r="B27" s="17" t="s">
        <v>11</v>
      </c>
      <c r="C27" s="11" t="s">
        <v>11</v>
      </c>
      <c r="D27" s="19" t="s">
        <v>11</v>
      </c>
      <c r="E27" s="19" t="s">
        <v>11</v>
      </c>
      <c r="F27" s="19" t="s">
        <v>11</v>
      </c>
      <c r="G27" s="19" t="s">
        <v>11</v>
      </c>
      <c r="H27" s="18"/>
      <c r="I27" s="81"/>
      <c r="J27" s="81"/>
      <c r="K27" s="81"/>
      <c r="L27" s="81"/>
      <c r="M27" s="81"/>
      <c r="N27" s="79" t="s">
        <v>79</v>
      </c>
      <c r="O27" s="73"/>
      <c r="P27" s="73"/>
      <c r="Q27" s="73"/>
      <c r="R27" s="70"/>
    </row>
    <row r="28" spans="1:18" x14ac:dyDescent="0.3">
      <c r="A28" s="23" t="s">
        <v>70</v>
      </c>
      <c r="B28" s="17"/>
      <c r="C28" s="11" t="s">
        <v>11</v>
      </c>
      <c r="D28" s="73"/>
      <c r="E28" s="19" t="s">
        <v>11</v>
      </c>
      <c r="F28" s="19"/>
      <c r="G28" s="19"/>
      <c r="H28" s="18"/>
      <c r="I28" s="81"/>
      <c r="J28" s="81"/>
      <c r="K28" s="81"/>
      <c r="L28" s="81"/>
      <c r="M28" s="81"/>
      <c r="N28" s="79" t="s">
        <v>105</v>
      </c>
      <c r="O28" s="73"/>
      <c r="P28" s="73"/>
      <c r="Q28" s="73"/>
      <c r="R28" s="70"/>
    </row>
    <row r="29" spans="1:18" x14ac:dyDescent="0.3">
      <c r="A29" s="23" t="s">
        <v>71</v>
      </c>
      <c r="B29" s="17"/>
      <c r="C29" s="11" t="s">
        <v>11</v>
      </c>
      <c r="D29" s="22"/>
      <c r="E29" s="19" t="s">
        <v>11</v>
      </c>
      <c r="F29" s="19"/>
      <c r="G29" s="19"/>
      <c r="H29" s="18"/>
      <c r="I29" s="81"/>
      <c r="J29" s="81"/>
      <c r="K29" s="81"/>
      <c r="L29" s="81"/>
      <c r="M29" s="81"/>
      <c r="N29" s="79" t="s">
        <v>105</v>
      </c>
      <c r="O29" s="73"/>
      <c r="P29" s="73"/>
      <c r="Q29" s="73"/>
      <c r="R29" s="70"/>
    </row>
    <row r="30" spans="1:18" x14ac:dyDescent="0.3">
      <c r="A30" s="23" t="s">
        <v>53</v>
      </c>
      <c r="B30" s="17"/>
      <c r="C30" s="11" t="s">
        <v>11</v>
      </c>
      <c r="E30" s="19" t="s">
        <v>11</v>
      </c>
      <c r="F30" s="19"/>
      <c r="G30" s="19"/>
      <c r="H30" s="18"/>
      <c r="I30" s="81"/>
      <c r="J30" s="81"/>
      <c r="K30" s="81"/>
      <c r="L30" s="81"/>
      <c r="M30" s="81"/>
      <c r="N30" s="79" t="s">
        <v>105</v>
      </c>
      <c r="O30" s="73"/>
      <c r="P30" s="73"/>
      <c r="Q30" s="73"/>
    </row>
    <row r="31" spans="1:18" x14ac:dyDescent="0.3">
      <c r="A31" s="26" t="s">
        <v>67</v>
      </c>
      <c r="B31" s="20" t="s">
        <v>11</v>
      </c>
      <c r="C31" s="22" t="s">
        <v>11</v>
      </c>
      <c r="D31" s="22"/>
      <c r="E31" s="22" t="s">
        <v>11</v>
      </c>
      <c r="F31" s="22"/>
      <c r="G31" s="22"/>
      <c r="H31" s="21"/>
      <c r="I31" s="81">
        <f>105000-31000</f>
        <v>74000</v>
      </c>
      <c r="J31" s="81">
        <v>105000</v>
      </c>
      <c r="K31" s="81">
        <f>J31-I31</f>
        <v>31000</v>
      </c>
      <c r="L31" s="81"/>
      <c r="M31" s="81"/>
      <c r="N31" s="79" t="s">
        <v>102</v>
      </c>
      <c r="O31" s="73"/>
      <c r="P31" s="73"/>
      <c r="Q31" s="73"/>
      <c r="R31" t="s">
        <v>54</v>
      </c>
    </row>
    <row r="32" spans="1:18" x14ac:dyDescent="0.3">
      <c r="A32" s="26" t="s">
        <v>72</v>
      </c>
      <c r="B32" s="20"/>
      <c r="C32" s="12"/>
      <c r="D32" s="22"/>
      <c r="E32" s="22"/>
      <c r="F32" s="22"/>
      <c r="G32" s="22"/>
      <c r="H32" s="21"/>
      <c r="I32" s="81"/>
      <c r="J32" s="81"/>
      <c r="K32" s="81"/>
      <c r="L32" s="81"/>
      <c r="M32" s="81"/>
      <c r="N32" s="79" t="s">
        <v>79</v>
      </c>
      <c r="O32" s="73"/>
      <c r="P32" s="73"/>
      <c r="Q32" s="73"/>
    </row>
    <row r="33" spans="1:17" x14ac:dyDescent="0.3">
      <c r="A33" s="65"/>
      <c r="B33" s="66"/>
      <c r="C33" s="67"/>
      <c r="D33" s="68"/>
      <c r="E33" s="68"/>
      <c r="F33" s="68"/>
      <c r="G33" s="68"/>
      <c r="H33" s="69"/>
      <c r="I33" s="81"/>
      <c r="J33" s="81"/>
      <c r="K33" s="81"/>
      <c r="L33" s="81"/>
      <c r="M33" s="81"/>
      <c r="N33" s="79"/>
      <c r="O33" s="73"/>
      <c r="P33" s="73"/>
      <c r="Q33" s="73"/>
    </row>
    <row r="34" spans="1:17" ht="15" thickBot="1" x14ac:dyDescent="0.35">
      <c r="A34" s="62"/>
      <c r="B34" s="64"/>
      <c r="C34" s="60"/>
      <c r="D34" s="59"/>
      <c r="E34" s="59"/>
      <c r="F34" s="59"/>
      <c r="G34" s="59"/>
      <c r="H34" s="61"/>
      <c r="I34" s="81"/>
      <c r="J34" s="81"/>
      <c r="K34" s="81"/>
      <c r="L34" s="81"/>
      <c r="M34" s="81"/>
      <c r="N34" s="79"/>
      <c r="O34" s="73"/>
      <c r="P34" s="73"/>
      <c r="Q34" s="73"/>
    </row>
    <row r="39" spans="1:17" x14ac:dyDescent="0.3">
      <c r="B39" s="71"/>
    </row>
  </sheetData>
  <autoFilter ref="A2:H32" xr:uid="{5AE2CABB-EC26-494B-A8B8-8EBB0864A425}"/>
  <mergeCells count="2">
    <mergeCell ref="A1:C1"/>
    <mergeCell ref="D1:H1"/>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274E-3FCC-4BBA-9527-45392E2F6A4D}">
  <sheetPr codeName="Sheet1"/>
  <dimension ref="A1:I41"/>
  <sheetViews>
    <sheetView zoomScale="160" zoomScaleNormal="160" workbookViewId="0">
      <selection activeCell="C2" sqref="C2"/>
    </sheetView>
  </sheetViews>
  <sheetFormatPr defaultRowHeight="14.4" x14ac:dyDescent="0.3"/>
  <cols>
    <col min="1" max="1" width="73.6640625" customWidth="1"/>
  </cols>
  <sheetData>
    <row r="1" spans="1:9" ht="15" thickBot="1" x14ac:dyDescent="0.35">
      <c r="A1" s="140" t="s">
        <v>13</v>
      </c>
      <c r="B1" s="141"/>
      <c r="C1" s="142"/>
      <c r="D1" s="140" t="s">
        <v>26</v>
      </c>
      <c r="E1" s="141"/>
      <c r="F1" s="141"/>
      <c r="G1" s="141"/>
      <c r="H1" s="142"/>
    </row>
    <row r="2" spans="1:9" ht="144.6" thickBot="1" x14ac:dyDescent="0.35">
      <c r="A2" s="16" t="s">
        <v>37</v>
      </c>
      <c r="B2" s="14" t="s">
        <v>2</v>
      </c>
      <c r="C2" s="14" t="s">
        <v>3</v>
      </c>
      <c r="D2" s="14" t="s">
        <v>6</v>
      </c>
      <c r="E2" s="51" t="s">
        <v>5</v>
      </c>
      <c r="F2" s="51" t="s">
        <v>4</v>
      </c>
      <c r="G2" s="51" t="s">
        <v>7</v>
      </c>
      <c r="H2" s="51" t="s">
        <v>8</v>
      </c>
    </row>
    <row r="3" spans="1:9" x14ac:dyDescent="0.3">
      <c r="A3" s="23" t="s">
        <v>55</v>
      </c>
      <c r="B3" s="63" t="s">
        <v>11</v>
      </c>
      <c r="C3" s="54"/>
      <c r="D3" s="53" t="s">
        <v>11</v>
      </c>
      <c r="E3" s="53"/>
      <c r="F3" s="53"/>
      <c r="G3" s="53"/>
      <c r="H3" s="55"/>
    </row>
    <row r="4" spans="1:9" x14ac:dyDescent="0.3">
      <c r="A4" s="23" t="s">
        <v>56</v>
      </c>
      <c r="B4" s="17" t="s">
        <v>11</v>
      </c>
      <c r="C4" s="11"/>
      <c r="D4" s="19" t="s">
        <v>11</v>
      </c>
      <c r="E4" s="19"/>
      <c r="F4" s="19"/>
      <c r="G4" s="19"/>
      <c r="H4" s="18"/>
    </row>
    <row r="5" spans="1:9" x14ac:dyDescent="0.3">
      <c r="A5" s="23" t="s">
        <v>45</v>
      </c>
      <c r="B5" s="17" t="s">
        <v>11</v>
      </c>
      <c r="C5" s="11"/>
      <c r="D5" s="19" t="s">
        <v>11</v>
      </c>
      <c r="E5" s="19"/>
      <c r="F5" s="19"/>
      <c r="G5" s="19"/>
      <c r="H5" s="18"/>
    </row>
    <row r="6" spans="1:9" x14ac:dyDescent="0.3">
      <c r="A6" s="23" t="s">
        <v>57</v>
      </c>
      <c r="B6" s="17" t="s">
        <v>11</v>
      </c>
      <c r="C6" s="11"/>
      <c r="D6" s="19" t="s">
        <v>11</v>
      </c>
      <c r="E6" s="19"/>
      <c r="F6" s="19"/>
      <c r="G6" s="19"/>
      <c r="H6" s="18" t="s">
        <v>11</v>
      </c>
    </row>
    <row r="7" spans="1:9" x14ac:dyDescent="0.3">
      <c r="A7" s="23" t="s">
        <v>44</v>
      </c>
      <c r="B7" s="17" t="s">
        <v>11</v>
      </c>
      <c r="C7" s="11"/>
      <c r="D7" s="19" t="s">
        <v>11</v>
      </c>
      <c r="E7" s="19"/>
      <c r="F7" s="19"/>
      <c r="G7" s="19"/>
      <c r="H7" s="18"/>
    </row>
    <row r="8" spans="1:9" x14ac:dyDescent="0.3">
      <c r="A8" s="26" t="s">
        <v>30</v>
      </c>
      <c r="B8" s="20" t="s">
        <v>11</v>
      </c>
      <c r="C8" s="22"/>
      <c r="D8" s="22" t="s">
        <v>11</v>
      </c>
      <c r="E8" s="22"/>
      <c r="F8" s="22"/>
      <c r="G8" s="22"/>
      <c r="H8" s="21"/>
    </row>
    <row r="9" spans="1:9" x14ac:dyDescent="0.3">
      <c r="A9" s="26" t="s">
        <v>31</v>
      </c>
      <c r="B9" s="20" t="s">
        <v>11</v>
      </c>
      <c r="C9" s="22"/>
      <c r="D9" s="22" t="s">
        <v>11</v>
      </c>
      <c r="E9" s="22"/>
      <c r="F9" s="22"/>
      <c r="G9" s="22"/>
      <c r="H9" s="21"/>
      <c r="I9" t="s">
        <v>38</v>
      </c>
    </row>
    <row r="10" spans="1:9" x14ac:dyDescent="0.3">
      <c r="A10" s="23" t="s">
        <v>58</v>
      </c>
      <c r="B10" s="17" t="s">
        <v>11</v>
      </c>
      <c r="C10" s="19" t="s">
        <v>11</v>
      </c>
      <c r="D10" s="19" t="s">
        <v>11</v>
      </c>
      <c r="E10" s="19" t="s">
        <v>11</v>
      </c>
      <c r="F10" s="19" t="s">
        <v>11</v>
      </c>
      <c r="G10" s="19" t="s">
        <v>11</v>
      </c>
      <c r="H10" s="18" t="s">
        <v>11</v>
      </c>
    </row>
    <row r="11" spans="1:9" x14ac:dyDescent="0.3">
      <c r="A11" s="23" t="s">
        <v>29</v>
      </c>
      <c r="B11" s="17"/>
      <c r="C11" s="11" t="s">
        <v>11</v>
      </c>
      <c r="D11" s="19" t="s">
        <v>11</v>
      </c>
      <c r="E11" s="19"/>
      <c r="F11" s="19"/>
      <c r="G11" s="19"/>
      <c r="H11" s="18"/>
    </row>
    <row r="12" spans="1:9" x14ac:dyDescent="0.3">
      <c r="A12" s="23" t="s">
        <v>36</v>
      </c>
      <c r="B12" s="17" t="s">
        <v>11</v>
      </c>
      <c r="C12" s="11" t="s">
        <v>11</v>
      </c>
      <c r="D12" s="19" t="s">
        <v>11</v>
      </c>
      <c r="E12" s="19"/>
      <c r="F12" s="19"/>
      <c r="G12" s="19"/>
      <c r="H12" s="18"/>
      <c r="I12" t="s">
        <v>39</v>
      </c>
    </row>
    <row r="13" spans="1:9" x14ac:dyDescent="0.3">
      <c r="A13" s="23" t="s">
        <v>60</v>
      </c>
      <c r="B13" s="17"/>
      <c r="C13" s="11" t="s">
        <v>11</v>
      </c>
      <c r="D13" s="19"/>
      <c r="E13" s="19" t="s">
        <v>11</v>
      </c>
      <c r="F13" s="19"/>
      <c r="G13" s="19"/>
      <c r="H13" s="18" t="s">
        <v>11</v>
      </c>
    </row>
    <row r="14" spans="1:9" x14ac:dyDescent="0.3">
      <c r="A14" s="23" t="s">
        <v>51</v>
      </c>
      <c r="B14" s="17" t="s">
        <v>11</v>
      </c>
      <c r="C14" s="11"/>
      <c r="D14" s="19"/>
      <c r="E14" s="19"/>
      <c r="F14" s="19"/>
      <c r="G14" s="19"/>
      <c r="H14" s="18" t="s">
        <v>11</v>
      </c>
      <c r="I14" t="s">
        <v>52</v>
      </c>
    </row>
    <row r="15" spans="1:9" x14ac:dyDescent="0.3">
      <c r="A15" s="23" t="s">
        <v>59</v>
      </c>
      <c r="B15" s="17" t="s">
        <v>11</v>
      </c>
      <c r="C15" s="11"/>
      <c r="D15" s="19"/>
      <c r="E15" s="19"/>
      <c r="F15" s="19"/>
      <c r="G15" s="19"/>
      <c r="H15" s="18" t="s">
        <v>11</v>
      </c>
    </row>
    <row r="16" spans="1:9" x14ac:dyDescent="0.3">
      <c r="A16" s="23" t="s">
        <v>40</v>
      </c>
      <c r="B16" s="17" t="s">
        <v>11</v>
      </c>
      <c r="C16" s="11"/>
      <c r="D16" s="19" t="s">
        <v>11</v>
      </c>
      <c r="E16" s="19" t="s">
        <v>11</v>
      </c>
      <c r="F16" s="19"/>
      <c r="G16" s="19"/>
      <c r="H16" s="18"/>
    </row>
    <row r="17" spans="1:9" x14ac:dyDescent="0.3">
      <c r="A17" s="23" t="s">
        <v>49</v>
      </c>
      <c r="B17" s="17" t="s">
        <v>11</v>
      </c>
      <c r="C17" s="11" t="s">
        <v>11</v>
      </c>
      <c r="D17" s="19"/>
      <c r="E17" s="19" t="s">
        <v>11</v>
      </c>
      <c r="F17" s="19"/>
      <c r="G17" s="19"/>
      <c r="H17" s="18"/>
    </row>
    <row r="18" spans="1:9" x14ac:dyDescent="0.3">
      <c r="A18" s="23" t="s">
        <v>41</v>
      </c>
      <c r="B18" s="17" t="s">
        <v>11</v>
      </c>
      <c r="C18" s="11"/>
      <c r="D18" s="19"/>
      <c r="E18" s="19" t="s">
        <v>11</v>
      </c>
      <c r="F18" s="19"/>
      <c r="G18" s="19" t="s">
        <v>11</v>
      </c>
      <c r="H18" s="18"/>
    </row>
    <row r="19" spans="1:9" x14ac:dyDescent="0.3">
      <c r="A19" s="23" t="s">
        <v>46</v>
      </c>
      <c r="B19" s="17" t="s">
        <v>11</v>
      </c>
      <c r="C19" s="11"/>
      <c r="D19" s="19"/>
      <c r="E19" s="19" t="s">
        <v>11</v>
      </c>
      <c r="F19" s="19"/>
      <c r="G19" s="19" t="s">
        <v>11</v>
      </c>
      <c r="H19" s="18"/>
    </row>
    <row r="20" spans="1:9" x14ac:dyDescent="0.3">
      <c r="A20" s="23" t="s">
        <v>68</v>
      </c>
      <c r="B20" s="17" t="s">
        <v>11</v>
      </c>
      <c r="C20" s="11"/>
      <c r="D20" s="19"/>
      <c r="E20" s="19" t="s">
        <v>11</v>
      </c>
      <c r="F20" s="19"/>
      <c r="G20" s="19"/>
      <c r="H20" s="18"/>
    </row>
    <row r="21" spans="1:9" x14ac:dyDescent="0.3">
      <c r="A21" s="23" t="s">
        <v>69</v>
      </c>
      <c r="B21" s="17" t="s">
        <v>11</v>
      </c>
      <c r="C21" s="11"/>
      <c r="D21" s="19"/>
      <c r="E21" s="19" t="s">
        <v>11</v>
      </c>
      <c r="F21" s="19"/>
      <c r="G21" s="19"/>
      <c r="H21" s="18"/>
    </row>
    <row r="22" spans="1:9" x14ac:dyDescent="0.3">
      <c r="A22" s="23" t="s">
        <v>61</v>
      </c>
      <c r="B22" s="17" t="s">
        <v>11</v>
      </c>
      <c r="C22" s="11"/>
      <c r="D22" s="19"/>
      <c r="E22" s="19" t="s">
        <v>11</v>
      </c>
      <c r="F22" s="19"/>
      <c r="G22" s="19"/>
      <c r="H22" s="18"/>
      <c r="I22" t="s">
        <v>62</v>
      </c>
    </row>
    <row r="23" spans="1:9" x14ac:dyDescent="0.3">
      <c r="A23" s="23" t="s">
        <v>63</v>
      </c>
      <c r="B23" s="17" t="s">
        <v>11</v>
      </c>
      <c r="C23" s="11" t="s">
        <v>11</v>
      </c>
      <c r="D23" s="19"/>
      <c r="E23" s="19" t="s">
        <v>11</v>
      </c>
      <c r="F23" s="19"/>
      <c r="G23" s="19"/>
      <c r="H23" s="18"/>
    </row>
    <row r="24" spans="1:9" x14ac:dyDescent="0.3">
      <c r="A24" s="23" t="s">
        <v>64</v>
      </c>
      <c r="B24" s="17" t="s">
        <v>11</v>
      </c>
      <c r="C24" s="11" t="s">
        <v>11</v>
      </c>
      <c r="D24" s="19"/>
      <c r="E24" s="19" t="s">
        <v>11</v>
      </c>
      <c r="F24" s="19"/>
      <c r="G24" s="19"/>
      <c r="H24" s="18"/>
      <c r="I24" s="70" t="s">
        <v>50</v>
      </c>
    </row>
    <row r="25" spans="1:9" x14ac:dyDescent="0.3">
      <c r="A25" s="23" t="s">
        <v>42</v>
      </c>
      <c r="B25" s="17" t="s">
        <v>11</v>
      </c>
      <c r="C25" s="11" t="s">
        <v>11</v>
      </c>
      <c r="D25" s="19"/>
      <c r="E25" s="19" t="s">
        <v>11</v>
      </c>
      <c r="F25" s="19"/>
      <c r="G25" s="19"/>
      <c r="H25" s="18" t="s">
        <v>11</v>
      </c>
      <c r="I25" s="70"/>
    </row>
    <row r="26" spans="1:9" x14ac:dyDescent="0.3">
      <c r="A26" s="23" t="s">
        <v>43</v>
      </c>
      <c r="B26" s="17"/>
      <c r="C26" s="11" t="s">
        <v>11</v>
      </c>
      <c r="D26" s="19"/>
      <c r="E26" s="19" t="s">
        <v>11</v>
      </c>
      <c r="F26" s="19"/>
      <c r="G26" s="19"/>
      <c r="H26" s="18"/>
      <c r="I26" s="70"/>
    </row>
    <row r="27" spans="1:9" x14ac:dyDescent="0.3">
      <c r="A27" s="23" t="s">
        <v>47</v>
      </c>
      <c r="B27" s="17"/>
      <c r="C27" s="11" t="s">
        <v>11</v>
      </c>
      <c r="D27" s="19"/>
      <c r="E27" s="19" t="s">
        <v>11</v>
      </c>
      <c r="F27" s="19"/>
      <c r="G27" s="19"/>
      <c r="H27" s="18"/>
      <c r="I27" s="70"/>
    </row>
    <row r="28" spans="1:9" x14ac:dyDescent="0.3">
      <c r="A28" s="23" t="s">
        <v>48</v>
      </c>
      <c r="B28" s="17" t="s">
        <v>11</v>
      </c>
      <c r="C28" s="11" t="s">
        <v>11</v>
      </c>
      <c r="D28" s="19" t="s">
        <v>11</v>
      </c>
      <c r="E28" s="19" t="s">
        <v>11</v>
      </c>
      <c r="F28" s="19" t="s">
        <v>11</v>
      </c>
      <c r="G28" s="19" t="s">
        <v>11</v>
      </c>
      <c r="H28" s="18" t="s">
        <v>11</v>
      </c>
      <c r="I28" s="72" t="s">
        <v>65</v>
      </c>
    </row>
    <row r="29" spans="1:9" x14ac:dyDescent="0.3">
      <c r="A29" s="23" t="s">
        <v>66</v>
      </c>
      <c r="B29" s="17" t="s">
        <v>11</v>
      </c>
      <c r="C29" s="11" t="s">
        <v>11</v>
      </c>
      <c r="D29" s="19" t="s">
        <v>11</v>
      </c>
      <c r="E29" s="19" t="s">
        <v>11</v>
      </c>
      <c r="F29" s="19" t="s">
        <v>11</v>
      </c>
      <c r="G29" s="19" t="s">
        <v>11</v>
      </c>
      <c r="H29" s="18"/>
      <c r="I29" s="70"/>
    </row>
    <row r="30" spans="1:9" x14ac:dyDescent="0.3">
      <c r="A30" s="23" t="s">
        <v>70</v>
      </c>
      <c r="B30" s="17"/>
      <c r="C30" s="11" t="s">
        <v>11</v>
      </c>
      <c r="D30" s="73"/>
      <c r="E30" s="19" t="s">
        <v>11</v>
      </c>
      <c r="F30" s="19"/>
      <c r="G30" s="19"/>
      <c r="H30" s="18"/>
      <c r="I30" s="70"/>
    </row>
    <row r="31" spans="1:9" x14ac:dyDescent="0.3">
      <c r="A31" s="23" t="s">
        <v>71</v>
      </c>
      <c r="B31" s="17"/>
      <c r="C31" s="11" t="s">
        <v>11</v>
      </c>
      <c r="D31" s="22"/>
      <c r="E31" s="19" t="s">
        <v>11</v>
      </c>
      <c r="F31" s="19"/>
      <c r="G31" s="19"/>
      <c r="H31" s="18"/>
      <c r="I31" s="70"/>
    </row>
    <row r="32" spans="1:9" x14ac:dyDescent="0.3">
      <c r="A32" s="23" t="s">
        <v>53</v>
      </c>
      <c r="B32" s="17"/>
      <c r="C32" s="11" t="s">
        <v>11</v>
      </c>
      <c r="E32" s="19" t="s">
        <v>11</v>
      </c>
      <c r="F32" s="19"/>
      <c r="G32" s="19"/>
      <c r="H32" s="18"/>
    </row>
    <row r="33" spans="1:9" x14ac:dyDescent="0.3">
      <c r="A33" s="26" t="s">
        <v>67</v>
      </c>
      <c r="B33" s="20"/>
      <c r="C33" s="22" t="s">
        <v>11</v>
      </c>
      <c r="D33" s="22"/>
      <c r="E33" s="22" t="s">
        <v>11</v>
      </c>
      <c r="F33" s="22"/>
      <c r="G33" s="22"/>
      <c r="H33" s="21"/>
      <c r="I33" t="s">
        <v>54</v>
      </c>
    </row>
    <row r="34" spans="1:9" x14ac:dyDescent="0.3">
      <c r="A34" s="26" t="s">
        <v>72</v>
      </c>
      <c r="B34" s="20"/>
      <c r="C34" s="12"/>
      <c r="D34" s="22"/>
      <c r="E34" s="22"/>
      <c r="F34" s="22"/>
      <c r="G34" s="22"/>
      <c r="H34" s="21"/>
    </row>
    <row r="35" spans="1:9" x14ac:dyDescent="0.3">
      <c r="A35" s="65"/>
      <c r="B35" s="66"/>
      <c r="C35" s="67"/>
      <c r="D35" s="68"/>
      <c r="E35" s="68"/>
      <c r="F35" s="68"/>
      <c r="G35" s="68"/>
      <c r="H35" s="69"/>
    </row>
    <row r="36" spans="1:9" ht="15" thickBot="1" x14ac:dyDescent="0.35">
      <c r="A36" s="62"/>
      <c r="B36" s="64"/>
      <c r="C36" s="60"/>
      <c r="D36" s="59"/>
      <c r="E36" s="59"/>
      <c r="F36" s="59"/>
      <c r="G36" s="59"/>
      <c r="H36" s="61"/>
    </row>
    <row r="41" spans="1:9" x14ac:dyDescent="0.3">
      <c r="B41" s="71"/>
    </row>
  </sheetData>
  <mergeCells count="2">
    <mergeCell ref="A1:C1"/>
    <mergeCell ref="D1:H1"/>
  </mergeCells>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4A39-40B2-486E-AE1B-FBA61FDF7932}">
  <sheetPr codeName="Sheet2"/>
  <dimension ref="A1:J17"/>
  <sheetViews>
    <sheetView workbookViewId="0">
      <selection activeCell="I2" sqref="I2"/>
    </sheetView>
  </sheetViews>
  <sheetFormatPr defaultRowHeight="14.4" x14ac:dyDescent="0.3"/>
  <cols>
    <col min="1" max="1" width="36.44140625" customWidth="1"/>
  </cols>
  <sheetData>
    <row r="1" spans="1:10" ht="15" thickBot="1" x14ac:dyDescent="0.35">
      <c r="A1" s="140" t="s">
        <v>13</v>
      </c>
      <c r="B1" s="141"/>
      <c r="C1" s="142"/>
      <c r="D1" s="140" t="s">
        <v>26</v>
      </c>
      <c r="E1" s="141"/>
      <c r="F1" s="141"/>
      <c r="G1" s="141"/>
      <c r="H1" s="141"/>
      <c r="I1" s="141"/>
      <c r="J1" s="142"/>
    </row>
    <row r="2" spans="1:10" ht="166.2" thickBot="1" x14ac:dyDescent="0.35">
      <c r="A2" s="16" t="s">
        <v>37</v>
      </c>
      <c r="B2" s="14" t="s">
        <v>2</v>
      </c>
      <c r="C2" s="14" t="s">
        <v>3</v>
      </c>
      <c r="D2" s="37" t="s">
        <v>23</v>
      </c>
      <c r="E2" s="37" t="s">
        <v>24</v>
      </c>
      <c r="F2" s="37" t="s">
        <v>25</v>
      </c>
      <c r="G2" s="37" t="s">
        <v>19</v>
      </c>
      <c r="H2" s="37" t="s">
        <v>20</v>
      </c>
      <c r="I2" s="38" t="s">
        <v>21</v>
      </c>
      <c r="J2" s="38" t="s">
        <v>22</v>
      </c>
    </row>
    <row r="3" spans="1:10" x14ac:dyDescent="0.3">
      <c r="A3" s="52"/>
      <c r="B3" s="53"/>
      <c r="C3" s="54"/>
      <c r="D3" s="53"/>
      <c r="E3" s="53"/>
      <c r="F3" s="53"/>
      <c r="G3" s="53"/>
      <c r="H3" s="53"/>
      <c r="I3" s="53"/>
      <c r="J3" s="55"/>
    </row>
    <row r="4" spans="1:10" x14ac:dyDescent="0.3">
      <c r="A4" s="27"/>
      <c r="B4" s="22"/>
      <c r="C4" s="22"/>
      <c r="D4" s="22"/>
      <c r="E4" s="22"/>
      <c r="F4" s="19"/>
      <c r="G4" s="19"/>
      <c r="H4" s="19"/>
      <c r="I4" s="19"/>
      <c r="J4" s="18"/>
    </row>
    <row r="5" spans="1:10" x14ac:dyDescent="0.3">
      <c r="A5" s="27"/>
      <c r="B5" s="22"/>
      <c r="C5" s="22"/>
      <c r="D5" s="22"/>
      <c r="E5" s="22"/>
      <c r="F5" s="19"/>
      <c r="G5" s="19"/>
      <c r="H5" s="19"/>
      <c r="I5" s="19"/>
      <c r="J5" s="18"/>
    </row>
    <row r="6" spans="1:10" x14ac:dyDescent="0.3">
      <c r="A6" s="27"/>
      <c r="B6" s="22"/>
      <c r="C6" s="12"/>
      <c r="D6" s="22"/>
      <c r="E6" s="22"/>
      <c r="F6" s="19"/>
      <c r="G6" s="19"/>
      <c r="H6" s="19"/>
      <c r="I6" s="19"/>
      <c r="J6" s="18"/>
    </row>
    <row r="7" spans="1:10" x14ac:dyDescent="0.3">
      <c r="A7" s="17"/>
      <c r="B7" s="19"/>
      <c r="C7" s="19"/>
      <c r="D7" s="19"/>
      <c r="E7" s="19"/>
      <c r="F7" s="19"/>
      <c r="G7" s="19"/>
      <c r="H7" s="19"/>
      <c r="I7" s="19"/>
      <c r="J7" s="18"/>
    </row>
    <row r="8" spans="1:10" x14ac:dyDescent="0.3">
      <c r="A8" s="17"/>
      <c r="B8" s="19"/>
      <c r="C8" s="19"/>
      <c r="D8" s="19"/>
      <c r="E8" s="19"/>
      <c r="F8" s="19"/>
      <c r="G8" s="19"/>
      <c r="H8" s="19"/>
      <c r="I8" s="19"/>
      <c r="J8" s="18"/>
    </row>
    <row r="9" spans="1:10" x14ac:dyDescent="0.3">
      <c r="A9" s="17"/>
      <c r="B9" s="19"/>
      <c r="C9" s="19"/>
      <c r="D9" s="19"/>
      <c r="E9" s="19"/>
      <c r="F9" s="19"/>
      <c r="G9" s="19"/>
      <c r="H9" s="19"/>
      <c r="I9" s="19"/>
      <c r="J9" s="18"/>
    </row>
    <row r="10" spans="1:10" x14ac:dyDescent="0.3">
      <c r="A10" s="17"/>
      <c r="B10" s="19"/>
      <c r="C10" s="19"/>
      <c r="D10" s="19"/>
      <c r="E10" s="19"/>
      <c r="F10" s="19"/>
      <c r="G10" s="19"/>
      <c r="H10" s="19"/>
      <c r="I10" s="19"/>
      <c r="J10" s="18"/>
    </row>
    <row r="11" spans="1:10" x14ac:dyDescent="0.3">
      <c r="A11" s="17"/>
      <c r="B11" s="19"/>
      <c r="C11" s="19"/>
      <c r="D11" s="19"/>
      <c r="E11" s="19"/>
      <c r="F11" s="19"/>
      <c r="G11" s="19"/>
      <c r="H11" s="19"/>
      <c r="I11" s="19"/>
      <c r="J11" s="18"/>
    </row>
    <row r="12" spans="1:10" x14ac:dyDescent="0.3">
      <c r="A12" s="17"/>
      <c r="B12" s="19"/>
      <c r="C12" s="19"/>
      <c r="D12" s="19"/>
      <c r="E12" s="19"/>
      <c r="F12" s="19"/>
      <c r="G12" s="19"/>
      <c r="H12" s="19"/>
      <c r="I12" s="19"/>
      <c r="J12" s="18"/>
    </row>
    <row r="13" spans="1:10" x14ac:dyDescent="0.3">
      <c r="A13" s="17"/>
      <c r="B13" s="19"/>
      <c r="C13" s="19"/>
      <c r="D13" s="19"/>
      <c r="E13" s="19"/>
      <c r="F13" s="19"/>
      <c r="G13" s="19"/>
      <c r="H13" s="19"/>
      <c r="I13" s="19"/>
      <c r="J13" s="18"/>
    </row>
    <row r="14" spans="1:10" x14ac:dyDescent="0.3">
      <c r="A14" s="17"/>
      <c r="B14" s="19"/>
      <c r="C14" s="19"/>
      <c r="D14" s="19"/>
      <c r="E14" s="19"/>
      <c r="F14" s="19"/>
      <c r="G14" s="19"/>
      <c r="H14" s="19"/>
      <c r="I14" s="19"/>
      <c r="J14" s="18"/>
    </row>
    <row r="15" spans="1:10" x14ac:dyDescent="0.3">
      <c r="A15" s="17"/>
      <c r="B15" s="19"/>
      <c r="C15" s="19"/>
      <c r="D15" s="19"/>
      <c r="E15" s="19"/>
      <c r="F15" s="19"/>
      <c r="G15" s="19"/>
      <c r="H15" s="19"/>
      <c r="I15" s="19"/>
      <c r="J15" s="18"/>
    </row>
    <row r="16" spans="1:10" x14ac:dyDescent="0.3">
      <c r="A16" s="17"/>
      <c r="B16" s="19"/>
      <c r="C16" s="19"/>
      <c r="D16" s="19"/>
      <c r="E16" s="19"/>
      <c r="F16" s="19"/>
      <c r="G16" s="19"/>
      <c r="H16" s="19"/>
      <c r="I16" s="19"/>
      <c r="J16" s="18"/>
    </row>
    <row r="17" spans="1:10" ht="15" thickBot="1" x14ac:dyDescent="0.35">
      <c r="A17" s="56"/>
      <c r="B17" s="57"/>
      <c r="C17" s="57"/>
      <c r="D17" s="57"/>
      <c r="E17" s="57"/>
      <c r="F17" s="57"/>
      <c r="G17" s="57"/>
      <c r="H17" s="57"/>
      <c r="I17" s="57"/>
      <c r="J17" s="58"/>
    </row>
  </sheetData>
  <mergeCells count="2">
    <mergeCell ref="A1:C1"/>
    <mergeCell ref="D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35FD3-2185-4E84-B61A-4A79F4A451D2}">
  <sheetPr codeName="Sheet3"/>
  <dimension ref="A1:O12"/>
  <sheetViews>
    <sheetView workbookViewId="0">
      <selection activeCell="O7" sqref="H1:O7"/>
    </sheetView>
  </sheetViews>
  <sheetFormatPr defaultRowHeight="14.4" x14ac:dyDescent="0.3"/>
  <cols>
    <col min="1" max="1" width="14.5546875" style="1" customWidth="1"/>
    <col min="2" max="2" width="25.6640625" style="1" customWidth="1"/>
    <col min="3" max="3" width="25.6640625" style="5" customWidth="1"/>
    <col min="4" max="4" width="6.6640625" style="1" customWidth="1"/>
    <col min="5" max="5" width="6.6640625" style="2" customWidth="1"/>
    <col min="6" max="6" width="6.6640625" style="1" customWidth="1"/>
    <col min="7" max="7" width="9.44140625" style="2" bestFit="1" customWidth="1"/>
    <col min="8" max="8" width="30" style="1" customWidth="1"/>
    <col min="9" max="9" width="8.5546875" style="3" customWidth="1"/>
    <col min="10" max="10" width="8.5546875" style="2" customWidth="1"/>
    <col min="11" max="11" width="8.5546875" style="1" customWidth="1"/>
    <col min="12" max="14" width="8.5546875" style="3" customWidth="1"/>
    <col min="15" max="15" width="8.5546875" style="2" customWidth="1"/>
  </cols>
  <sheetData>
    <row r="1" spans="1:15" ht="15" thickBot="1" x14ac:dyDescent="0.35">
      <c r="A1" s="143" t="s">
        <v>16</v>
      </c>
      <c r="B1" s="140" t="s">
        <v>0</v>
      </c>
      <c r="C1" s="141"/>
      <c r="D1" s="141"/>
      <c r="E1" s="141"/>
      <c r="F1" s="141"/>
      <c r="G1" s="142"/>
      <c r="H1" s="140" t="s">
        <v>13</v>
      </c>
      <c r="I1" s="141"/>
      <c r="J1" s="142"/>
      <c r="K1" s="140" t="s">
        <v>26</v>
      </c>
      <c r="L1" s="141"/>
      <c r="M1" s="141"/>
      <c r="N1" s="141"/>
      <c r="O1" s="142"/>
    </row>
    <row r="2" spans="1:15" s="4" customFormat="1" ht="146.4" thickBot="1" x14ac:dyDescent="0.35">
      <c r="A2" s="144"/>
      <c r="B2" s="15" t="s">
        <v>33</v>
      </c>
      <c r="C2" s="16" t="s">
        <v>28</v>
      </c>
      <c r="D2" s="13" t="s">
        <v>9</v>
      </c>
      <c r="E2" s="13" t="s">
        <v>10</v>
      </c>
      <c r="F2" s="13" t="s">
        <v>27</v>
      </c>
      <c r="G2" s="14" t="s">
        <v>14</v>
      </c>
      <c r="H2" s="16" t="s">
        <v>37</v>
      </c>
      <c r="I2" s="14" t="s">
        <v>2</v>
      </c>
      <c r="J2" s="14" t="s">
        <v>3</v>
      </c>
      <c r="K2" s="14" t="s">
        <v>6</v>
      </c>
      <c r="L2" s="51" t="s">
        <v>5</v>
      </c>
      <c r="M2" s="51" t="s">
        <v>4</v>
      </c>
      <c r="N2" s="51" t="s">
        <v>7</v>
      </c>
      <c r="O2" s="51" t="s">
        <v>8</v>
      </c>
    </row>
    <row r="3" spans="1:15" ht="28.8" x14ac:dyDescent="0.3">
      <c r="B3" s="43" t="s">
        <v>35</v>
      </c>
      <c r="C3" s="43" t="s">
        <v>34</v>
      </c>
      <c r="D3" s="19"/>
      <c r="E3" s="19"/>
      <c r="F3" s="19"/>
      <c r="G3" s="19"/>
      <c r="H3" s="43" t="s">
        <v>32</v>
      </c>
      <c r="I3" s="19" t="s">
        <v>11</v>
      </c>
      <c r="J3" s="11"/>
      <c r="K3" s="19" t="s">
        <v>11</v>
      </c>
      <c r="L3" s="19"/>
      <c r="M3" s="19"/>
      <c r="N3" s="19"/>
      <c r="O3" s="19" t="s">
        <v>11</v>
      </c>
    </row>
    <row r="4" spans="1:15" ht="35.25" customHeight="1" x14ac:dyDescent="0.3">
      <c r="B4" s="39"/>
      <c r="C4" s="39"/>
      <c r="D4" s="22"/>
      <c r="E4" s="22"/>
      <c r="F4" s="22"/>
      <c r="G4" s="22"/>
      <c r="H4" s="39" t="s">
        <v>30</v>
      </c>
      <c r="I4" s="22" t="s">
        <v>11</v>
      </c>
      <c r="J4" s="22"/>
      <c r="K4" s="22" t="s">
        <v>11</v>
      </c>
      <c r="L4" s="22"/>
      <c r="M4" s="22"/>
      <c r="N4" s="22"/>
      <c r="O4" s="22"/>
    </row>
    <row r="5" spans="1:15" ht="35.25" customHeight="1" x14ac:dyDescent="0.3">
      <c r="B5" s="39"/>
      <c r="C5" s="39"/>
      <c r="D5" s="22"/>
      <c r="E5" s="22"/>
      <c r="F5" s="22"/>
      <c r="G5" s="22"/>
      <c r="H5" s="39" t="s">
        <v>31</v>
      </c>
      <c r="I5" s="22" t="s">
        <v>11</v>
      </c>
      <c r="J5" s="22"/>
      <c r="K5" s="22" t="s">
        <v>11</v>
      </c>
      <c r="L5" s="22"/>
      <c r="M5" s="22"/>
      <c r="N5" s="22"/>
      <c r="O5" s="22"/>
    </row>
    <row r="6" spans="1:15" ht="35.25" customHeight="1" x14ac:dyDescent="0.3">
      <c r="B6" s="39"/>
      <c r="C6" s="39"/>
      <c r="D6" s="22"/>
      <c r="E6" s="22"/>
      <c r="F6" s="22"/>
      <c r="G6" s="22"/>
      <c r="H6" s="39" t="s">
        <v>29</v>
      </c>
      <c r="I6" s="22"/>
      <c r="J6" s="12" t="s">
        <v>11</v>
      </c>
      <c r="K6" s="22" t="s">
        <v>11</v>
      </c>
      <c r="L6" s="22"/>
      <c r="M6" s="22"/>
      <c r="N6" s="22"/>
      <c r="O6" s="22"/>
    </row>
    <row r="7" spans="1:15" ht="35.25" customHeight="1" x14ac:dyDescent="0.3">
      <c r="B7" s="39"/>
      <c r="C7" s="39"/>
      <c r="D7" s="22"/>
      <c r="E7" s="22"/>
      <c r="F7" s="22"/>
      <c r="G7" s="22"/>
      <c r="H7" s="39" t="s">
        <v>36</v>
      </c>
      <c r="I7" s="22"/>
      <c r="J7" s="12" t="s">
        <v>11</v>
      </c>
      <c r="K7" s="22" t="s">
        <v>11</v>
      </c>
      <c r="L7" s="22"/>
      <c r="M7" s="22"/>
      <c r="N7" s="22"/>
      <c r="O7" s="22"/>
    </row>
    <row r="8" spans="1:15" ht="35.25" customHeight="1" x14ac:dyDescent="0.3">
      <c r="B8" s="39"/>
      <c r="C8" s="39"/>
      <c r="D8" s="22"/>
      <c r="E8" s="22"/>
      <c r="F8" s="22"/>
      <c r="G8" s="22"/>
      <c r="H8" s="39"/>
      <c r="I8" s="39"/>
      <c r="J8" s="39"/>
      <c r="K8" s="22"/>
      <c r="L8" s="22"/>
      <c r="M8" s="22"/>
      <c r="N8" s="22"/>
      <c r="O8" s="22"/>
    </row>
    <row r="9" spans="1:15" ht="35.25" customHeight="1" x14ac:dyDescent="0.3">
      <c r="B9" s="39"/>
      <c r="C9" s="39"/>
      <c r="D9" s="22"/>
      <c r="E9" s="22"/>
      <c r="F9" s="22"/>
      <c r="G9" s="22"/>
      <c r="H9" s="39"/>
      <c r="I9" s="39"/>
      <c r="J9" s="39"/>
      <c r="K9" s="22"/>
      <c r="L9" s="22"/>
      <c r="M9" s="22"/>
      <c r="N9" s="22"/>
      <c r="O9" s="22"/>
    </row>
    <row r="10" spans="1:15" ht="35.25" customHeight="1" x14ac:dyDescent="0.3">
      <c r="B10" s="39"/>
      <c r="C10" s="39"/>
      <c r="D10" s="22"/>
      <c r="E10" s="22"/>
      <c r="F10" s="22"/>
      <c r="G10" s="22"/>
      <c r="H10" s="39"/>
      <c r="I10" s="39"/>
      <c r="J10" s="39"/>
      <c r="K10" s="22"/>
      <c r="L10" s="22"/>
      <c r="M10" s="22"/>
      <c r="N10" s="22"/>
      <c r="O10" s="22"/>
    </row>
    <row r="11" spans="1:15" ht="35.25" customHeight="1" x14ac:dyDescent="0.3">
      <c r="B11" s="39"/>
      <c r="C11" s="39"/>
      <c r="D11" s="22"/>
      <c r="E11" s="22"/>
      <c r="F11" s="22"/>
      <c r="G11" s="22"/>
      <c r="H11" s="39"/>
      <c r="I11" s="39"/>
      <c r="J11" s="39"/>
      <c r="K11" s="22"/>
      <c r="L11" s="22"/>
      <c r="M11" s="22"/>
      <c r="N11" s="22"/>
      <c r="O11" s="22"/>
    </row>
    <row r="12" spans="1:15" ht="35.25" customHeight="1" x14ac:dyDescent="0.3">
      <c r="B12" s="39"/>
      <c r="C12" s="39"/>
      <c r="D12" s="22"/>
      <c r="E12" s="22"/>
      <c r="F12" s="22"/>
      <c r="G12" s="22"/>
      <c r="H12" s="39"/>
      <c r="I12" s="39"/>
      <c r="J12" s="39"/>
      <c r="K12" s="22"/>
      <c r="L12" s="22"/>
      <c r="M12" s="22"/>
      <c r="N12" s="22"/>
      <c r="O12" s="22"/>
    </row>
  </sheetData>
  <mergeCells count="4">
    <mergeCell ref="A1:A2"/>
    <mergeCell ref="B1:G1"/>
    <mergeCell ref="K1:O1"/>
    <mergeCell ref="H1:J1"/>
  </mergeCells>
  <printOptions gridLines="1"/>
  <pageMargins left="0.25" right="0.25" top="0.75" bottom="0.75" header="0.3" footer="0.3"/>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6EF6-BFCA-4FF7-8B65-9122FC33B757}">
  <dimension ref="A1:I41"/>
  <sheetViews>
    <sheetView topLeftCell="A7" zoomScale="160" zoomScaleNormal="160" workbookViewId="0">
      <selection activeCell="A11" sqref="A11:XFD11"/>
    </sheetView>
  </sheetViews>
  <sheetFormatPr defaultRowHeight="14.4" x14ac:dyDescent="0.3"/>
  <cols>
    <col min="1" max="1" width="73.6640625" customWidth="1"/>
  </cols>
  <sheetData>
    <row r="1" spans="1:9" ht="15" thickBot="1" x14ac:dyDescent="0.35">
      <c r="A1" s="140" t="s">
        <v>13</v>
      </c>
      <c r="B1" s="141"/>
      <c r="C1" s="142"/>
      <c r="D1" s="140" t="s">
        <v>26</v>
      </c>
      <c r="E1" s="141"/>
      <c r="F1" s="141"/>
      <c r="G1" s="141"/>
      <c r="H1" s="142"/>
    </row>
    <row r="2" spans="1:9" ht="144.6" thickBot="1" x14ac:dyDescent="0.35">
      <c r="A2" s="16" t="s">
        <v>37</v>
      </c>
      <c r="B2" s="14" t="s">
        <v>2</v>
      </c>
      <c r="C2" s="14" t="s">
        <v>3</v>
      </c>
      <c r="D2" s="14" t="s">
        <v>6</v>
      </c>
      <c r="E2" s="51" t="s">
        <v>5</v>
      </c>
      <c r="F2" s="51" t="s">
        <v>4</v>
      </c>
      <c r="G2" s="51" t="s">
        <v>7</v>
      </c>
      <c r="H2" s="51" t="s">
        <v>8</v>
      </c>
    </row>
    <row r="3" spans="1:9" x14ac:dyDescent="0.3">
      <c r="A3" s="23" t="s">
        <v>55</v>
      </c>
      <c r="B3" s="63" t="s">
        <v>11</v>
      </c>
      <c r="C3" s="54"/>
      <c r="D3" s="53" t="s">
        <v>11</v>
      </c>
      <c r="E3" s="53"/>
      <c r="F3" s="53"/>
      <c r="G3" s="53"/>
      <c r="H3" s="55"/>
    </row>
    <row r="4" spans="1:9" x14ac:dyDescent="0.3">
      <c r="A4" s="23" t="s">
        <v>56</v>
      </c>
      <c r="B4" s="17" t="s">
        <v>11</v>
      </c>
      <c r="C4" s="11"/>
      <c r="D4" s="19" t="s">
        <v>11</v>
      </c>
      <c r="E4" s="19"/>
      <c r="F4" s="19"/>
      <c r="G4" s="19"/>
      <c r="H4" s="18"/>
    </row>
    <row r="5" spans="1:9" x14ac:dyDescent="0.3">
      <c r="A5" s="23" t="s">
        <v>45</v>
      </c>
      <c r="B5" s="17" t="s">
        <v>11</v>
      </c>
      <c r="C5" s="11"/>
      <c r="D5" s="19" t="s">
        <v>11</v>
      </c>
      <c r="E5" s="19"/>
      <c r="F5" s="19"/>
      <c r="G5" s="19"/>
      <c r="H5" s="18"/>
    </row>
    <row r="6" spans="1:9" x14ac:dyDescent="0.3">
      <c r="A6" s="23" t="s">
        <v>57</v>
      </c>
      <c r="B6" s="17" t="s">
        <v>11</v>
      </c>
      <c r="C6" s="11"/>
      <c r="D6" s="19" t="s">
        <v>11</v>
      </c>
      <c r="E6" s="19"/>
      <c r="F6" s="19"/>
      <c r="G6" s="19"/>
      <c r="H6" s="18" t="s">
        <v>11</v>
      </c>
    </row>
    <row r="7" spans="1:9" x14ac:dyDescent="0.3">
      <c r="A7" s="23" t="s">
        <v>44</v>
      </c>
      <c r="B7" s="17" t="s">
        <v>11</v>
      </c>
      <c r="C7" s="11"/>
      <c r="D7" s="19" t="s">
        <v>11</v>
      </c>
      <c r="E7" s="19"/>
      <c r="F7" s="19"/>
      <c r="G7" s="19"/>
      <c r="H7" s="18"/>
    </row>
    <row r="8" spans="1:9" x14ac:dyDescent="0.3">
      <c r="A8" s="26" t="s">
        <v>30</v>
      </c>
      <c r="B8" s="20" t="s">
        <v>11</v>
      </c>
      <c r="C8" s="22"/>
      <c r="D8" s="22" t="s">
        <v>11</v>
      </c>
      <c r="E8" s="22"/>
      <c r="F8" s="22"/>
      <c r="G8" s="22"/>
      <c r="H8" s="21"/>
    </row>
    <row r="9" spans="1:9" x14ac:dyDescent="0.3">
      <c r="A9" s="26" t="s">
        <v>31</v>
      </c>
      <c r="B9" s="20" t="s">
        <v>11</v>
      </c>
      <c r="C9" s="22"/>
      <c r="D9" s="22" t="s">
        <v>11</v>
      </c>
      <c r="E9" s="22"/>
      <c r="F9" s="22"/>
      <c r="G9" s="22"/>
      <c r="H9" s="21"/>
      <c r="I9" t="s">
        <v>38</v>
      </c>
    </row>
    <row r="10" spans="1:9" x14ac:dyDescent="0.3">
      <c r="A10" s="23" t="s">
        <v>58</v>
      </c>
      <c r="B10" s="17" t="s">
        <v>11</v>
      </c>
      <c r="C10" s="19" t="s">
        <v>11</v>
      </c>
      <c r="D10" s="19" t="s">
        <v>11</v>
      </c>
      <c r="E10" s="19" t="s">
        <v>11</v>
      </c>
      <c r="F10" s="19" t="s">
        <v>11</v>
      </c>
      <c r="G10" s="19" t="s">
        <v>11</v>
      </c>
      <c r="H10" s="18" t="s">
        <v>11</v>
      </c>
    </row>
    <row r="11" spans="1:9" x14ac:dyDescent="0.3">
      <c r="A11" s="23" t="s">
        <v>29</v>
      </c>
      <c r="B11" s="17"/>
      <c r="C11" s="11" t="s">
        <v>11</v>
      </c>
      <c r="D11" s="19" t="s">
        <v>11</v>
      </c>
      <c r="E11" s="19"/>
      <c r="F11" s="19"/>
      <c r="G11" s="19"/>
      <c r="H11" s="18"/>
    </row>
    <row r="12" spans="1:9" x14ac:dyDescent="0.3">
      <c r="A12" s="23" t="s">
        <v>36</v>
      </c>
      <c r="B12" s="17" t="s">
        <v>11</v>
      </c>
      <c r="C12" s="11" t="s">
        <v>11</v>
      </c>
      <c r="D12" s="19" t="s">
        <v>11</v>
      </c>
      <c r="E12" s="19"/>
      <c r="F12" s="19"/>
      <c r="G12" s="19"/>
      <c r="H12" s="18"/>
      <c r="I12" t="s">
        <v>39</v>
      </c>
    </row>
    <row r="13" spans="1:9" x14ac:dyDescent="0.3">
      <c r="A13" s="23" t="s">
        <v>60</v>
      </c>
      <c r="B13" s="17"/>
      <c r="C13" s="11" t="s">
        <v>11</v>
      </c>
      <c r="D13" s="19"/>
      <c r="E13" s="19" t="s">
        <v>11</v>
      </c>
      <c r="F13" s="19"/>
      <c r="G13" s="19"/>
      <c r="H13" s="18" t="s">
        <v>11</v>
      </c>
    </row>
    <row r="14" spans="1:9" x14ac:dyDescent="0.3">
      <c r="A14" s="23" t="s">
        <v>51</v>
      </c>
      <c r="B14" s="17" t="s">
        <v>11</v>
      </c>
      <c r="C14" s="11"/>
      <c r="D14" s="19"/>
      <c r="E14" s="19"/>
      <c r="F14" s="19"/>
      <c r="G14" s="19"/>
      <c r="H14" s="18" t="s">
        <v>11</v>
      </c>
      <c r="I14" t="s">
        <v>52</v>
      </c>
    </row>
    <row r="15" spans="1:9" x14ac:dyDescent="0.3">
      <c r="A15" s="23" t="s">
        <v>59</v>
      </c>
      <c r="B15" s="17" t="s">
        <v>11</v>
      </c>
      <c r="C15" s="11"/>
      <c r="D15" s="19"/>
      <c r="E15" s="19"/>
      <c r="F15" s="19"/>
      <c r="G15" s="19"/>
      <c r="H15" s="18" t="s">
        <v>11</v>
      </c>
    </row>
    <row r="16" spans="1:9" x14ac:dyDescent="0.3">
      <c r="A16" s="23" t="s">
        <v>40</v>
      </c>
      <c r="B16" s="17" t="s">
        <v>11</v>
      </c>
      <c r="C16" s="11"/>
      <c r="D16" s="19" t="s">
        <v>11</v>
      </c>
      <c r="E16" s="19" t="s">
        <v>11</v>
      </c>
      <c r="F16" s="19"/>
      <c r="G16" s="19"/>
      <c r="H16" s="18"/>
    </row>
    <row r="17" spans="1:9" x14ac:dyDescent="0.3">
      <c r="A17" s="23" t="s">
        <v>49</v>
      </c>
      <c r="B17" s="17" t="s">
        <v>11</v>
      </c>
      <c r="C17" s="11" t="s">
        <v>11</v>
      </c>
      <c r="D17" s="19"/>
      <c r="E17" s="19" t="s">
        <v>11</v>
      </c>
      <c r="F17" s="19"/>
      <c r="G17" s="19"/>
      <c r="H17" s="18"/>
    </row>
    <row r="18" spans="1:9" x14ac:dyDescent="0.3">
      <c r="A18" s="23" t="s">
        <v>41</v>
      </c>
      <c r="B18" s="17" t="s">
        <v>11</v>
      </c>
      <c r="C18" s="11"/>
      <c r="D18" s="19"/>
      <c r="E18" s="19" t="s">
        <v>11</v>
      </c>
      <c r="F18" s="19"/>
      <c r="G18" s="19" t="s">
        <v>11</v>
      </c>
      <c r="H18" s="18"/>
    </row>
    <row r="19" spans="1:9" x14ac:dyDescent="0.3">
      <c r="A19" s="23" t="s">
        <v>46</v>
      </c>
      <c r="B19" s="17" t="s">
        <v>11</v>
      </c>
      <c r="C19" s="11"/>
      <c r="D19" s="19"/>
      <c r="E19" s="19" t="s">
        <v>11</v>
      </c>
      <c r="F19" s="19"/>
      <c r="G19" s="19" t="s">
        <v>11</v>
      </c>
      <c r="H19" s="18"/>
    </row>
    <row r="20" spans="1:9" x14ac:dyDescent="0.3">
      <c r="A20" s="23" t="s">
        <v>68</v>
      </c>
      <c r="B20" s="17" t="s">
        <v>11</v>
      </c>
      <c r="C20" s="11"/>
      <c r="D20" s="19"/>
      <c r="E20" s="19" t="s">
        <v>11</v>
      </c>
      <c r="F20" s="19"/>
      <c r="G20" s="19"/>
      <c r="H20" s="18"/>
    </row>
    <row r="21" spans="1:9" x14ac:dyDescent="0.3">
      <c r="A21" s="23" t="s">
        <v>69</v>
      </c>
      <c r="B21" s="17" t="s">
        <v>11</v>
      </c>
      <c r="C21" s="11"/>
      <c r="D21" s="19"/>
      <c r="E21" s="19" t="s">
        <v>11</v>
      </c>
      <c r="F21" s="19"/>
      <c r="G21" s="19"/>
      <c r="H21" s="18"/>
    </row>
    <row r="22" spans="1:9" x14ac:dyDescent="0.3">
      <c r="A22" s="23" t="s">
        <v>61</v>
      </c>
      <c r="B22" s="17" t="s">
        <v>11</v>
      </c>
      <c r="C22" s="11"/>
      <c r="D22" s="19"/>
      <c r="E22" s="19" t="s">
        <v>11</v>
      </c>
      <c r="F22" s="19"/>
      <c r="G22" s="19"/>
      <c r="H22" s="18"/>
      <c r="I22" t="s">
        <v>62</v>
      </c>
    </row>
    <row r="23" spans="1:9" x14ac:dyDescent="0.3">
      <c r="A23" s="23" t="s">
        <v>63</v>
      </c>
      <c r="B23" s="17" t="s">
        <v>11</v>
      </c>
      <c r="C23" s="11" t="s">
        <v>11</v>
      </c>
      <c r="D23" s="19"/>
      <c r="E23" s="19" t="s">
        <v>11</v>
      </c>
      <c r="F23" s="19"/>
      <c r="G23" s="19"/>
      <c r="H23" s="18"/>
    </row>
    <row r="24" spans="1:9" x14ac:dyDescent="0.3">
      <c r="A24" s="23" t="s">
        <v>64</v>
      </c>
      <c r="B24" s="17" t="s">
        <v>11</v>
      </c>
      <c r="C24" s="11" t="s">
        <v>11</v>
      </c>
      <c r="D24" s="19"/>
      <c r="E24" s="19" t="s">
        <v>11</v>
      </c>
      <c r="F24" s="19"/>
      <c r="G24" s="19"/>
      <c r="H24" s="18"/>
      <c r="I24" s="70" t="s">
        <v>50</v>
      </c>
    </row>
    <row r="25" spans="1:9" x14ac:dyDescent="0.3">
      <c r="A25" s="23" t="s">
        <v>42</v>
      </c>
      <c r="B25" s="17" t="s">
        <v>11</v>
      </c>
      <c r="C25" s="11" t="s">
        <v>11</v>
      </c>
      <c r="D25" s="19"/>
      <c r="E25" s="19" t="s">
        <v>11</v>
      </c>
      <c r="F25" s="19"/>
      <c r="G25" s="19"/>
      <c r="H25" s="18" t="s">
        <v>11</v>
      </c>
      <c r="I25" s="70"/>
    </row>
    <row r="26" spans="1:9" x14ac:dyDescent="0.3">
      <c r="A26" s="23" t="s">
        <v>43</v>
      </c>
      <c r="B26" s="17"/>
      <c r="C26" s="11" t="s">
        <v>11</v>
      </c>
      <c r="D26" s="19"/>
      <c r="E26" s="19" t="s">
        <v>11</v>
      </c>
      <c r="F26" s="19"/>
      <c r="G26" s="19"/>
      <c r="H26" s="18"/>
      <c r="I26" s="70"/>
    </row>
    <row r="27" spans="1:9" x14ac:dyDescent="0.3">
      <c r="A27" s="23" t="s">
        <v>47</v>
      </c>
      <c r="B27" s="17"/>
      <c r="C27" s="11" t="s">
        <v>11</v>
      </c>
      <c r="D27" s="19"/>
      <c r="E27" s="19" t="s">
        <v>11</v>
      </c>
      <c r="F27" s="19"/>
      <c r="G27" s="19"/>
      <c r="H27" s="18"/>
      <c r="I27" s="70"/>
    </row>
    <row r="28" spans="1:9" x14ac:dyDescent="0.3">
      <c r="A28" s="23" t="s">
        <v>48</v>
      </c>
      <c r="B28" s="17" t="s">
        <v>11</v>
      </c>
      <c r="C28" s="11" t="s">
        <v>11</v>
      </c>
      <c r="D28" s="19" t="s">
        <v>11</v>
      </c>
      <c r="E28" s="19" t="s">
        <v>11</v>
      </c>
      <c r="F28" s="19" t="s">
        <v>11</v>
      </c>
      <c r="G28" s="19" t="s">
        <v>11</v>
      </c>
      <c r="H28" s="18" t="s">
        <v>11</v>
      </c>
      <c r="I28" s="72" t="s">
        <v>65</v>
      </c>
    </row>
    <row r="29" spans="1:9" x14ac:dyDescent="0.3">
      <c r="A29" s="23" t="s">
        <v>66</v>
      </c>
      <c r="B29" s="17" t="s">
        <v>11</v>
      </c>
      <c r="C29" s="11" t="s">
        <v>11</v>
      </c>
      <c r="D29" s="19" t="s">
        <v>11</v>
      </c>
      <c r="E29" s="19" t="s">
        <v>11</v>
      </c>
      <c r="F29" s="19" t="s">
        <v>11</v>
      </c>
      <c r="G29" s="19" t="s">
        <v>11</v>
      </c>
      <c r="H29" s="18"/>
      <c r="I29" s="70"/>
    </row>
    <row r="30" spans="1:9" x14ac:dyDescent="0.3">
      <c r="A30" s="23" t="s">
        <v>70</v>
      </c>
      <c r="B30" s="17"/>
      <c r="C30" s="11" t="s">
        <v>11</v>
      </c>
      <c r="D30" s="73"/>
      <c r="E30" s="19" t="s">
        <v>11</v>
      </c>
      <c r="F30" s="19"/>
      <c r="G30" s="19"/>
      <c r="H30" s="18"/>
      <c r="I30" s="70"/>
    </row>
    <row r="31" spans="1:9" x14ac:dyDescent="0.3">
      <c r="A31" s="23" t="s">
        <v>71</v>
      </c>
      <c r="B31" s="17"/>
      <c r="C31" s="11" t="s">
        <v>11</v>
      </c>
      <c r="D31" s="22"/>
      <c r="E31" s="19" t="s">
        <v>11</v>
      </c>
      <c r="F31" s="19"/>
      <c r="G31" s="19"/>
      <c r="H31" s="18"/>
      <c r="I31" s="70"/>
    </row>
    <row r="32" spans="1:9" x14ac:dyDescent="0.3">
      <c r="A32" s="23" t="s">
        <v>53</v>
      </c>
      <c r="B32" s="17"/>
      <c r="C32" s="11" t="s">
        <v>11</v>
      </c>
      <c r="E32" s="19" t="s">
        <v>11</v>
      </c>
      <c r="F32" s="19"/>
      <c r="G32" s="19"/>
      <c r="H32" s="18"/>
    </row>
    <row r="33" spans="1:9" x14ac:dyDescent="0.3">
      <c r="A33" s="26" t="s">
        <v>67</v>
      </c>
      <c r="B33" s="20"/>
      <c r="C33" s="22" t="s">
        <v>11</v>
      </c>
      <c r="D33" s="22"/>
      <c r="E33" s="22" t="s">
        <v>11</v>
      </c>
      <c r="F33" s="22"/>
      <c r="G33" s="22"/>
      <c r="H33" s="21"/>
      <c r="I33" t="s">
        <v>54</v>
      </c>
    </row>
    <row r="34" spans="1:9" x14ac:dyDescent="0.3">
      <c r="A34" s="26" t="s">
        <v>72</v>
      </c>
      <c r="B34" s="20"/>
      <c r="C34" s="12"/>
      <c r="D34" s="22"/>
      <c r="E34" s="22"/>
      <c r="F34" s="22"/>
      <c r="G34" s="22"/>
      <c r="H34" s="21"/>
    </row>
    <row r="35" spans="1:9" x14ac:dyDescent="0.3">
      <c r="A35" s="65"/>
      <c r="B35" s="66"/>
      <c r="C35" s="67"/>
      <c r="D35" s="68"/>
      <c r="E35" s="68"/>
      <c r="F35" s="68"/>
      <c r="G35" s="68"/>
      <c r="H35" s="69"/>
    </row>
    <row r="36" spans="1:9" ht="15" thickBot="1" x14ac:dyDescent="0.35">
      <c r="A36" s="62"/>
      <c r="B36" s="64"/>
      <c r="C36" s="60"/>
      <c r="D36" s="59"/>
      <c r="E36" s="59"/>
      <c r="F36" s="59"/>
      <c r="G36" s="59"/>
      <c r="H36" s="61"/>
    </row>
    <row r="41" spans="1:9" x14ac:dyDescent="0.3">
      <c r="B41" s="71"/>
    </row>
  </sheetData>
  <autoFilter ref="A2:H34" xr:uid="{5AE2CABB-EC26-494B-A8B8-8EBB0864A425}"/>
  <mergeCells count="2">
    <mergeCell ref="A1:C1"/>
    <mergeCell ref="D1:H1"/>
  </mergeCells>
  <pageMargins left="0.7" right="0.7" top="0.75" bottom="0.75" header="0.3" footer="0.3"/>
  <pageSetup paperSize="9"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710B0-181B-434B-BBD4-E1071D4D2280}">
  <sheetPr codeName="Sheet4"/>
  <dimension ref="A1:P39"/>
  <sheetViews>
    <sheetView workbookViewId="0">
      <selection activeCell="F2" sqref="F2:L2"/>
    </sheetView>
  </sheetViews>
  <sheetFormatPr defaultColWidth="9.109375" defaultRowHeight="14.4" x14ac:dyDescent="0.3"/>
  <cols>
    <col min="1" max="1" width="14.5546875" style="1" customWidth="1"/>
    <col min="2" max="2" width="17.44140625" style="1" customWidth="1"/>
    <col min="3" max="3" width="18.44140625" style="5" customWidth="1"/>
    <col min="4" max="4" width="13.88671875" style="3" bestFit="1" customWidth="1"/>
    <col min="5" max="5" width="12.6640625" style="3" bestFit="1" customWidth="1"/>
    <col min="6" max="12" width="6.6640625" style="5" customWidth="1"/>
    <col min="13" max="14" width="6.6640625" style="3" customWidth="1"/>
    <col min="15" max="15" width="6.6640625" style="1" customWidth="1"/>
    <col min="16" max="16" width="9.44140625" style="2" bestFit="1" customWidth="1"/>
    <col min="17" max="16384" width="9.109375" style="3"/>
  </cols>
  <sheetData>
    <row r="1" spans="1:16" ht="15" thickBot="1" x14ac:dyDescent="0.35">
      <c r="A1" s="145" t="s">
        <v>16</v>
      </c>
      <c r="B1" s="140" t="s">
        <v>0</v>
      </c>
      <c r="C1" s="142"/>
      <c r="D1" s="140" t="s">
        <v>13</v>
      </c>
      <c r="E1" s="142"/>
      <c r="F1" s="140" t="s">
        <v>18</v>
      </c>
      <c r="G1" s="141"/>
      <c r="H1" s="141"/>
      <c r="I1" s="141"/>
      <c r="J1" s="141"/>
      <c r="K1" s="141"/>
      <c r="L1" s="142"/>
      <c r="M1" s="140"/>
      <c r="N1" s="142"/>
      <c r="O1" s="140" t="s">
        <v>12</v>
      </c>
      <c r="P1" s="142"/>
    </row>
    <row r="2" spans="1:16" ht="173.4" thickBot="1" x14ac:dyDescent="0.35">
      <c r="A2" s="146"/>
      <c r="B2" s="15" t="s">
        <v>17</v>
      </c>
      <c r="C2" s="16" t="s">
        <v>1</v>
      </c>
      <c r="D2" s="29" t="s">
        <v>2</v>
      </c>
      <c r="E2" s="15" t="s">
        <v>3</v>
      </c>
      <c r="F2" s="37" t="s">
        <v>23</v>
      </c>
      <c r="G2" s="37" t="s">
        <v>24</v>
      </c>
      <c r="H2" s="37" t="s">
        <v>25</v>
      </c>
      <c r="I2" s="37" t="s">
        <v>19</v>
      </c>
      <c r="J2" s="37" t="s">
        <v>20</v>
      </c>
      <c r="K2" s="38" t="s">
        <v>21</v>
      </c>
      <c r="L2" s="38" t="s">
        <v>22</v>
      </c>
      <c r="M2" s="34" t="s">
        <v>9</v>
      </c>
      <c r="N2" s="13" t="s">
        <v>10</v>
      </c>
      <c r="O2" s="13" t="s">
        <v>15</v>
      </c>
      <c r="P2" s="14" t="s">
        <v>14</v>
      </c>
    </row>
    <row r="3" spans="1:16" ht="35.25" customHeight="1" x14ac:dyDescent="0.3">
      <c r="A3" s="46"/>
      <c r="B3" s="24"/>
      <c r="C3" s="25"/>
      <c r="D3" s="49"/>
      <c r="E3" s="30"/>
      <c r="F3" s="17"/>
      <c r="G3" s="19"/>
      <c r="H3" s="19"/>
      <c r="I3" s="19"/>
      <c r="J3" s="19"/>
      <c r="K3" s="19"/>
      <c r="L3" s="18"/>
      <c r="M3" s="35"/>
      <c r="N3" s="32"/>
      <c r="O3" s="17"/>
      <c r="P3" s="18"/>
    </row>
    <row r="4" spans="1:16" ht="35.25" customHeight="1" x14ac:dyDescent="0.3">
      <c r="A4" s="47"/>
      <c r="B4" s="27"/>
      <c r="C4" s="28"/>
      <c r="D4" s="50"/>
      <c r="E4" s="31"/>
      <c r="F4" s="20"/>
      <c r="G4" s="22"/>
      <c r="H4" s="22"/>
      <c r="I4" s="22"/>
      <c r="J4" s="22"/>
      <c r="K4" s="22"/>
      <c r="L4" s="21"/>
      <c r="M4" s="36"/>
      <c r="N4" s="33"/>
      <c r="O4" s="20"/>
      <c r="P4" s="21"/>
    </row>
    <row r="5" spans="1:16" ht="35.25" customHeight="1" x14ac:dyDescent="0.3">
      <c r="A5" s="47"/>
      <c r="B5" s="27"/>
      <c r="C5" s="28"/>
      <c r="D5" s="50"/>
      <c r="E5" s="31"/>
      <c r="F5" s="20"/>
      <c r="G5" s="22"/>
      <c r="H5" s="22"/>
      <c r="I5" s="22"/>
      <c r="J5" s="22"/>
      <c r="K5" s="22"/>
      <c r="L5" s="21"/>
      <c r="M5" s="36"/>
      <c r="N5" s="33"/>
      <c r="O5" s="20"/>
      <c r="P5" s="21"/>
    </row>
    <row r="6" spans="1:16" ht="35.25" customHeight="1" x14ac:dyDescent="0.3">
      <c r="A6" s="47"/>
      <c r="B6" s="27"/>
      <c r="C6" s="28"/>
      <c r="D6" s="50"/>
      <c r="E6" s="31"/>
      <c r="F6" s="20"/>
      <c r="G6" s="22"/>
      <c r="H6" s="22"/>
      <c r="I6" s="22"/>
      <c r="J6" s="22"/>
      <c r="K6" s="22"/>
      <c r="L6" s="21"/>
      <c r="M6" s="36"/>
      <c r="N6" s="33"/>
      <c r="O6" s="20"/>
      <c r="P6" s="21"/>
    </row>
    <row r="7" spans="1:16" ht="35.25" customHeight="1" x14ac:dyDescent="0.3">
      <c r="A7" s="47"/>
      <c r="B7" s="27"/>
      <c r="C7" s="28"/>
      <c r="D7" s="50"/>
      <c r="E7" s="31"/>
      <c r="F7" s="20"/>
      <c r="G7" s="22"/>
      <c r="H7" s="22"/>
      <c r="I7" s="22"/>
      <c r="J7" s="22"/>
      <c r="K7" s="22"/>
      <c r="L7" s="21"/>
      <c r="M7" s="36"/>
      <c r="N7" s="33"/>
      <c r="O7" s="20"/>
      <c r="P7" s="21"/>
    </row>
    <row r="8" spans="1:16" ht="35.25" customHeight="1" x14ac:dyDescent="0.3">
      <c r="A8" s="47"/>
      <c r="B8" s="27"/>
      <c r="C8" s="28"/>
      <c r="D8" s="50"/>
      <c r="E8" s="31"/>
      <c r="F8" s="20"/>
      <c r="G8" s="22"/>
      <c r="H8" s="22"/>
      <c r="I8" s="22"/>
      <c r="J8" s="22"/>
      <c r="K8" s="22"/>
      <c r="L8" s="21"/>
      <c r="M8" s="36"/>
      <c r="N8" s="33"/>
      <c r="O8" s="20"/>
      <c r="P8" s="21"/>
    </row>
    <row r="9" spans="1:16" ht="35.25" customHeight="1" x14ac:dyDescent="0.3">
      <c r="A9" s="47"/>
      <c r="B9" s="27"/>
      <c r="C9" s="28"/>
      <c r="D9" s="50"/>
      <c r="E9" s="31"/>
      <c r="F9" s="20"/>
      <c r="G9" s="22"/>
      <c r="H9" s="22"/>
      <c r="I9" s="22"/>
      <c r="J9" s="22"/>
      <c r="K9" s="22"/>
      <c r="L9" s="21"/>
      <c r="M9" s="36"/>
      <c r="N9" s="33"/>
      <c r="O9" s="20"/>
      <c r="P9" s="21"/>
    </row>
    <row r="10" spans="1:16" ht="35.25" customHeight="1" x14ac:dyDescent="0.3">
      <c r="A10" s="47"/>
      <c r="B10" s="27"/>
      <c r="C10" s="28"/>
      <c r="D10" s="50"/>
      <c r="E10" s="31"/>
      <c r="F10" s="20"/>
      <c r="G10" s="22"/>
      <c r="H10" s="22"/>
      <c r="I10" s="22"/>
      <c r="J10" s="22"/>
      <c r="K10" s="22"/>
      <c r="L10" s="21"/>
      <c r="M10" s="36"/>
      <c r="N10" s="33"/>
      <c r="O10" s="20"/>
      <c r="P10" s="21"/>
    </row>
    <row r="11" spans="1:16" ht="35.25" customHeight="1" x14ac:dyDescent="0.3">
      <c r="A11" s="47"/>
      <c r="B11" s="27"/>
      <c r="C11" s="28"/>
      <c r="D11" s="50"/>
      <c r="E11" s="31"/>
      <c r="F11" s="20"/>
      <c r="G11" s="22"/>
      <c r="H11" s="22"/>
      <c r="I11" s="22"/>
      <c r="J11" s="22"/>
      <c r="K11" s="22"/>
      <c r="L11" s="21"/>
      <c r="M11" s="36"/>
      <c r="N11" s="33"/>
      <c r="O11" s="20"/>
      <c r="P11" s="21"/>
    </row>
    <row r="12" spans="1:16" ht="35.25" customHeight="1" x14ac:dyDescent="0.3">
      <c r="A12" s="47"/>
      <c r="B12" s="27"/>
      <c r="C12" s="28"/>
      <c r="D12" s="50"/>
      <c r="E12" s="31"/>
      <c r="F12" s="20"/>
      <c r="G12" s="22"/>
      <c r="H12" s="22"/>
      <c r="I12" s="22"/>
      <c r="J12" s="22"/>
      <c r="K12" s="22"/>
      <c r="L12" s="21"/>
      <c r="M12" s="36"/>
      <c r="N12" s="33"/>
      <c r="O12" s="20"/>
      <c r="P12" s="21"/>
    </row>
    <row r="13" spans="1:16" x14ac:dyDescent="0.3">
      <c r="A13" s="47"/>
      <c r="B13" s="9"/>
      <c r="C13" s="10"/>
      <c r="D13" s="8"/>
      <c r="E13" s="7"/>
      <c r="F13" s="9"/>
      <c r="G13" s="6"/>
      <c r="H13" s="6"/>
      <c r="I13" s="6"/>
      <c r="J13" s="6"/>
      <c r="K13" s="6"/>
      <c r="L13" s="10"/>
      <c r="M13" s="8"/>
      <c r="N13" s="7"/>
      <c r="O13" s="9"/>
      <c r="P13" s="10"/>
    </row>
    <row r="14" spans="1:16" x14ac:dyDescent="0.3">
      <c r="A14" s="47"/>
      <c r="B14" s="9"/>
      <c r="C14" s="10"/>
      <c r="D14" s="8"/>
      <c r="E14" s="7"/>
      <c r="F14" s="9"/>
      <c r="G14" s="6"/>
      <c r="H14" s="6"/>
      <c r="I14" s="6"/>
      <c r="J14" s="6"/>
      <c r="K14" s="6"/>
      <c r="L14" s="10"/>
      <c r="M14" s="8"/>
      <c r="N14" s="7"/>
      <c r="O14" s="9"/>
      <c r="P14" s="10"/>
    </row>
    <row r="15" spans="1:16" x14ac:dyDescent="0.3">
      <c r="A15" s="47"/>
      <c r="B15" s="9"/>
      <c r="C15" s="10"/>
      <c r="D15" s="8"/>
      <c r="E15" s="7"/>
      <c r="F15" s="9"/>
      <c r="G15" s="6"/>
      <c r="H15" s="6"/>
      <c r="I15" s="6"/>
      <c r="J15" s="6"/>
      <c r="K15" s="6"/>
      <c r="L15" s="10"/>
      <c r="M15" s="8"/>
      <c r="N15" s="7"/>
      <c r="O15" s="9"/>
      <c r="P15" s="10"/>
    </row>
    <row r="16" spans="1:16" x14ac:dyDescent="0.3">
      <c r="A16" s="47"/>
      <c r="B16" s="9"/>
      <c r="C16" s="10"/>
      <c r="D16" s="8"/>
      <c r="E16" s="7"/>
      <c r="F16" s="9"/>
      <c r="G16" s="6"/>
      <c r="H16" s="6"/>
      <c r="I16" s="6"/>
      <c r="J16" s="6"/>
      <c r="K16" s="6"/>
      <c r="L16" s="10"/>
      <c r="M16" s="8"/>
      <c r="N16" s="7"/>
      <c r="O16" s="9"/>
      <c r="P16" s="10"/>
    </row>
    <row r="17" spans="1:16" x14ac:dyDescent="0.3">
      <c r="A17" s="47"/>
      <c r="B17" s="9"/>
      <c r="C17" s="10"/>
      <c r="D17" s="8"/>
      <c r="E17" s="7"/>
      <c r="F17" s="9"/>
      <c r="G17" s="6"/>
      <c r="H17" s="6"/>
      <c r="I17" s="6"/>
      <c r="J17" s="6"/>
      <c r="K17" s="6"/>
      <c r="L17" s="10"/>
      <c r="M17" s="8"/>
      <c r="N17" s="7"/>
      <c r="O17" s="9"/>
      <c r="P17" s="10"/>
    </row>
    <row r="18" spans="1:16" x14ac:dyDescent="0.3">
      <c r="A18" s="47"/>
      <c r="B18" s="9"/>
      <c r="C18" s="10"/>
      <c r="D18" s="8"/>
      <c r="E18" s="7"/>
      <c r="F18" s="9"/>
      <c r="G18" s="6"/>
      <c r="H18" s="6"/>
      <c r="I18" s="6"/>
      <c r="J18" s="6"/>
      <c r="K18" s="6"/>
      <c r="L18" s="10"/>
      <c r="M18" s="8"/>
      <c r="N18" s="7"/>
      <c r="O18" s="9"/>
      <c r="P18" s="10"/>
    </row>
    <row r="19" spans="1:16" x14ac:dyDescent="0.3">
      <c r="A19" s="47"/>
      <c r="B19" s="9"/>
      <c r="C19" s="10"/>
      <c r="D19" s="8"/>
      <c r="E19" s="7"/>
      <c r="F19" s="9"/>
      <c r="G19" s="6"/>
      <c r="H19" s="6"/>
      <c r="I19" s="6"/>
      <c r="J19" s="6"/>
      <c r="K19" s="6"/>
      <c r="L19" s="10"/>
      <c r="M19" s="8"/>
      <c r="N19" s="7"/>
      <c r="O19" s="9"/>
      <c r="P19" s="10"/>
    </row>
    <row r="20" spans="1:16" x14ac:dyDescent="0.3">
      <c r="A20" s="47"/>
      <c r="B20" s="9"/>
      <c r="C20" s="10"/>
      <c r="D20" s="8"/>
      <c r="E20" s="7"/>
      <c r="F20" s="9"/>
      <c r="G20" s="6"/>
      <c r="H20" s="6"/>
      <c r="I20" s="6"/>
      <c r="J20" s="6"/>
      <c r="K20" s="6"/>
      <c r="L20" s="10"/>
      <c r="M20" s="8"/>
      <c r="N20" s="7"/>
      <c r="O20" s="9"/>
      <c r="P20" s="10"/>
    </row>
    <row r="21" spans="1:16" x14ac:dyDescent="0.3">
      <c r="A21" s="47"/>
      <c r="B21" s="9"/>
      <c r="C21" s="10"/>
      <c r="D21" s="8"/>
      <c r="E21" s="7"/>
      <c r="F21" s="9"/>
      <c r="G21" s="6"/>
      <c r="H21" s="6"/>
      <c r="I21" s="6"/>
      <c r="J21" s="6"/>
      <c r="K21" s="6"/>
      <c r="L21" s="10"/>
      <c r="M21" s="8"/>
      <c r="N21" s="7"/>
      <c r="O21" s="9"/>
      <c r="P21" s="10"/>
    </row>
    <row r="22" spans="1:16" x14ac:dyDescent="0.3">
      <c r="A22" s="47"/>
      <c r="B22" s="9"/>
      <c r="C22" s="10"/>
      <c r="D22" s="8"/>
      <c r="E22" s="7"/>
      <c r="F22" s="9"/>
      <c r="G22" s="6"/>
      <c r="H22" s="6"/>
      <c r="I22" s="6"/>
      <c r="J22" s="6"/>
      <c r="K22" s="6"/>
      <c r="L22" s="10"/>
      <c r="M22" s="8"/>
      <c r="N22" s="7"/>
      <c r="O22" s="9"/>
      <c r="P22" s="10"/>
    </row>
    <row r="23" spans="1:16" x14ac:dyDescent="0.3">
      <c r="A23" s="47"/>
      <c r="B23" s="9"/>
      <c r="C23" s="10"/>
      <c r="D23" s="8"/>
      <c r="E23" s="7"/>
      <c r="F23" s="9"/>
      <c r="G23" s="6"/>
      <c r="H23" s="6"/>
      <c r="I23" s="6"/>
      <c r="J23" s="6"/>
      <c r="K23" s="6"/>
      <c r="L23" s="10"/>
      <c r="M23" s="8"/>
      <c r="N23" s="7"/>
      <c r="O23" s="9"/>
      <c r="P23" s="10"/>
    </row>
    <row r="24" spans="1:16" x14ac:dyDescent="0.3">
      <c r="A24" s="47"/>
      <c r="B24" s="9"/>
      <c r="C24" s="10"/>
      <c r="D24" s="8"/>
      <c r="E24" s="7"/>
      <c r="F24" s="9"/>
      <c r="G24" s="6"/>
      <c r="H24" s="6"/>
      <c r="I24" s="6"/>
      <c r="J24" s="6"/>
      <c r="K24" s="6"/>
      <c r="L24" s="10"/>
      <c r="M24" s="8"/>
      <c r="N24" s="7"/>
      <c r="O24" s="9"/>
      <c r="P24" s="10"/>
    </row>
    <row r="25" spans="1:16" x14ac:dyDescent="0.3">
      <c r="A25" s="47"/>
      <c r="B25" s="9"/>
      <c r="C25" s="10"/>
      <c r="D25" s="8"/>
      <c r="E25" s="7"/>
      <c r="F25" s="9"/>
      <c r="G25" s="6"/>
      <c r="H25" s="6"/>
      <c r="I25" s="6"/>
      <c r="J25" s="6"/>
      <c r="K25" s="6"/>
      <c r="L25" s="10"/>
      <c r="M25" s="8"/>
      <c r="N25" s="7"/>
      <c r="O25" s="9"/>
      <c r="P25" s="10"/>
    </row>
    <row r="26" spans="1:16" x14ac:dyDescent="0.3">
      <c r="A26" s="47"/>
      <c r="B26" s="9"/>
      <c r="C26" s="10"/>
      <c r="D26" s="8"/>
      <c r="E26" s="7"/>
      <c r="F26" s="9"/>
      <c r="G26" s="6"/>
      <c r="H26" s="6"/>
      <c r="I26" s="6"/>
      <c r="J26" s="6"/>
      <c r="K26" s="6"/>
      <c r="L26" s="10"/>
      <c r="M26" s="8"/>
      <c r="N26" s="7"/>
      <c r="O26" s="9"/>
      <c r="P26" s="10"/>
    </row>
    <row r="27" spans="1:16" x14ac:dyDescent="0.3">
      <c r="A27" s="47"/>
      <c r="B27" s="9"/>
      <c r="C27" s="10"/>
      <c r="D27" s="8"/>
      <c r="E27" s="7"/>
      <c r="F27" s="9"/>
      <c r="G27" s="6"/>
      <c r="H27" s="6"/>
      <c r="I27" s="6"/>
      <c r="J27" s="6"/>
      <c r="K27" s="6"/>
      <c r="L27" s="10"/>
      <c r="M27" s="8"/>
      <c r="N27" s="7"/>
      <c r="O27" s="9"/>
      <c r="P27" s="10"/>
    </row>
    <row r="28" spans="1:16" x14ac:dyDescent="0.3">
      <c r="A28" s="47"/>
      <c r="B28" s="9"/>
      <c r="C28" s="10"/>
      <c r="D28" s="8"/>
      <c r="E28" s="7"/>
      <c r="F28" s="9"/>
      <c r="G28" s="6"/>
      <c r="H28" s="6"/>
      <c r="I28" s="6"/>
      <c r="J28" s="6"/>
      <c r="K28" s="6"/>
      <c r="L28" s="10"/>
      <c r="M28" s="8"/>
      <c r="N28" s="7"/>
      <c r="O28" s="9"/>
      <c r="P28" s="10"/>
    </row>
    <row r="29" spans="1:16" x14ac:dyDescent="0.3">
      <c r="A29" s="47"/>
      <c r="B29" s="9"/>
      <c r="C29" s="10"/>
      <c r="D29" s="8"/>
      <c r="E29" s="7"/>
      <c r="F29" s="9"/>
      <c r="G29" s="6"/>
      <c r="H29" s="6"/>
      <c r="I29" s="6"/>
      <c r="J29" s="6"/>
      <c r="K29" s="6"/>
      <c r="L29" s="10"/>
      <c r="M29" s="8"/>
      <c r="N29" s="7"/>
      <c r="O29" s="9"/>
      <c r="P29" s="10"/>
    </row>
    <row r="30" spans="1:16" x14ac:dyDescent="0.3">
      <c r="A30" s="47"/>
      <c r="B30" s="9"/>
      <c r="C30" s="10"/>
      <c r="D30" s="8"/>
      <c r="E30" s="7"/>
      <c r="F30" s="9"/>
      <c r="G30" s="6"/>
      <c r="H30" s="6"/>
      <c r="I30" s="6"/>
      <c r="J30" s="6"/>
      <c r="K30" s="6"/>
      <c r="L30" s="10"/>
      <c r="M30" s="8"/>
      <c r="N30" s="7"/>
      <c r="O30" s="9"/>
      <c r="P30" s="10"/>
    </row>
    <row r="31" spans="1:16" x14ac:dyDescent="0.3">
      <c r="A31" s="47"/>
      <c r="B31" s="9"/>
      <c r="C31" s="10"/>
      <c r="D31" s="8"/>
      <c r="E31" s="7"/>
      <c r="F31" s="9"/>
      <c r="G31" s="6"/>
      <c r="H31" s="6"/>
      <c r="I31" s="6"/>
      <c r="J31" s="6"/>
      <c r="K31" s="6"/>
      <c r="L31" s="10"/>
      <c r="M31" s="8"/>
      <c r="N31" s="7"/>
      <c r="O31" s="9"/>
      <c r="P31" s="10"/>
    </row>
    <row r="32" spans="1:16" x14ac:dyDescent="0.3">
      <c r="A32" s="47"/>
      <c r="B32" s="9"/>
      <c r="C32" s="10"/>
      <c r="D32" s="8"/>
      <c r="E32" s="7"/>
      <c r="F32" s="9"/>
      <c r="G32" s="6"/>
      <c r="H32" s="6"/>
      <c r="I32" s="6"/>
      <c r="J32" s="6"/>
      <c r="K32" s="6"/>
      <c r="L32" s="10"/>
      <c r="M32" s="8"/>
      <c r="N32" s="7"/>
      <c r="O32" s="9"/>
      <c r="P32" s="10"/>
    </row>
    <row r="33" spans="1:16" x14ac:dyDescent="0.3">
      <c r="A33" s="47"/>
      <c r="B33" s="9"/>
      <c r="C33" s="10"/>
      <c r="D33" s="8"/>
      <c r="E33" s="7"/>
      <c r="F33" s="9"/>
      <c r="G33" s="6"/>
      <c r="H33" s="6"/>
      <c r="I33" s="6"/>
      <c r="J33" s="6"/>
      <c r="K33" s="6"/>
      <c r="L33" s="10"/>
      <c r="M33" s="8"/>
      <c r="N33" s="7"/>
      <c r="O33" s="9"/>
      <c r="P33" s="10"/>
    </row>
    <row r="34" spans="1:16" x14ac:dyDescent="0.3">
      <c r="A34" s="47"/>
      <c r="B34" s="9"/>
      <c r="C34" s="10"/>
      <c r="D34" s="8"/>
      <c r="E34" s="7"/>
      <c r="F34" s="9"/>
      <c r="G34" s="6"/>
      <c r="H34" s="6"/>
      <c r="I34" s="6"/>
      <c r="J34" s="6"/>
      <c r="K34" s="6"/>
      <c r="L34" s="10"/>
      <c r="M34" s="8"/>
      <c r="N34" s="7"/>
      <c r="O34" s="9"/>
      <c r="P34" s="10"/>
    </row>
    <row r="35" spans="1:16" x14ac:dyDescent="0.3">
      <c r="A35" s="47"/>
      <c r="B35" s="9"/>
      <c r="C35" s="10"/>
      <c r="D35" s="8"/>
      <c r="E35" s="7"/>
      <c r="F35" s="9"/>
      <c r="G35" s="6"/>
      <c r="H35" s="6"/>
      <c r="I35" s="6"/>
      <c r="J35" s="6"/>
      <c r="K35" s="6"/>
      <c r="L35" s="10"/>
      <c r="M35" s="8"/>
      <c r="N35" s="7"/>
      <c r="O35" s="9"/>
      <c r="P35" s="10"/>
    </row>
    <row r="36" spans="1:16" x14ac:dyDescent="0.3">
      <c r="A36" s="47"/>
      <c r="B36" s="9"/>
      <c r="C36" s="10"/>
      <c r="D36" s="8"/>
      <c r="E36" s="7"/>
      <c r="F36" s="9"/>
      <c r="G36" s="6"/>
      <c r="H36" s="6"/>
      <c r="I36" s="6"/>
      <c r="J36" s="6"/>
      <c r="K36" s="6"/>
      <c r="L36" s="10"/>
      <c r="M36" s="8"/>
      <c r="N36" s="7"/>
      <c r="O36" s="9"/>
      <c r="P36" s="10"/>
    </row>
    <row r="37" spans="1:16" x14ac:dyDescent="0.3">
      <c r="A37" s="47"/>
      <c r="B37" s="9"/>
      <c r="C37" s="10"/>
      <c r="D37" s="8"/>
      <c r="E37" s="7"/>
      <c r="F37" s="9"/>
      <c r="G37" s="6"/>
      <c r="H37" s="6"/>
      <c r="I37" s="6"/>
      <c r="J37" s="6"/>
      <c r="K37" s="6"/>
      <c r="L37" s="10"/>
      <c r="M37" s="8"/>
      <c r="N37" s="7"/>
      <c r="O37" s="9"/>
      <c r="P37" s="10"/>
    </row>
    <row r="38" spans="1:16" x14ac:dyDescent="0.3">
      <c r="A38" s="47"/>
      <c r="B38" s="9"/>
      <c r="C38" s="10"/>
      <c r="D38" s="8"/>
      <c r="E38" s="7"/>
      <c r="F38" s="9"/>
      <c r="G38" s="6"/>
      <c r="H38" s="6"/>
      <c r="I38" s="6"/>
      <c r="J38" s="6"/>
      <c r="K38" s="6"/>
      <c r="L38" s="10"/>
      <c r="M38" s="8"/>
      <c r="N38" s="7"/>
      <c r="O38" s="9"/>
      <c r="P38" s="10"/>
    </row>
    <row r="39" spans="1:16" ht="15" thickBot="1" x14ac:dyDescent="0.35">
      <c r="A39" s="48"/>
      <c r="B39" s="40"/>
      <c r="C39" s="42"/>
      <c r="D39" s="45"/>
      <c r="E39" s="44"/>
      <c r="F39" s="40"/>
      <c r="G39" s="41"/>
      <c r="H39" s="41"/>
      <c r="I39" s="41"/>
      <c r="J39" s="41"/>
      <c r="K39" s="41"/>
      <c r="L39" s="42"/>
      <c r="M39" s="45"/>
      <c r="N39" s="44"/>
      <c r="O39" s="40"/>
      <c r="P39" s="42"/>
    </row>
  </sheetData>
  <mergeCells count="6">
    <mergeCell ref="O1:P1"/>
    <mergeCell ref="A1:A2"/>
    <mergeCell ref="B1:C1"/>
    <mergeCell ref="D1:E1"/>
    <mergeCell ref="F1:L1"/>
    <mergeCell ref="M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Løsninger Drikkevand</vt:lpstr>
      <vt:lpstr>Løsninger uden afhjælpende</vt:lpstr>
      <vt:lpstr>1. etape DV</vt:lpstr>
      <vt:lpstr>1. etape SV</vt:lpstr>
      <vt:lpstr>Drikkevand</vt:lpstr>
      <vt:lpstr>Løsninger uden afhjælpende (2)</vt:lpstr>
      <vt:lpstr>Spildevand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Brogaard Pedersen</dc:creator>
  <cp:lastModifiedBy>Mette Ryom Nielsen</cp:lastModifiedBy>
  <dcterms:created xsi:type="dcterms:W3CDTF">2020-12-01T11:37:52Z</dcterms:created>
  <dcterms:modified xsi:type="dcterms:W3CDTF">2021-01-07T21:45:47Z</dcterms:modified>
</cp:coreProperties>
</file>