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enne_projektmappe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0" yWindow="0" windowWidth="20745" windowHeight="1176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</workbook>
</file>

<file path=xl/calcChain.xml><?xml version="1.0" encoding="utf-8"?>
<calcChain xmlns="http://schemas.openxmlformats.org/spreadsheetml/2006/main">
  <c r="F263" i="4" l="1"/>
  <c r="F265" i="4"/>
  <c r="F267" i="4"/>
  <c r="F269" i="4"/>
  <c r="F271" i="4"/>
  <c r="F273" i="4"/>
  <c r="F275" i="4"/>
  <c r="F277" i="4"/>
  <c r="F279" i="4"/>
  <c r="F281" i="4"/>
  <c r="F283" i="4"/>
  <c r="F285" i="4"/>
  <c r="F287" i="4"/>
  <c r="F289" i="4"/>
  <c r="F291" i="4"/>
  <c r="F293" i="4"/>
  <c r="F295" i="4"/>
  <c r="F297" i="4"/>
  <c r="F299" i="4"/>
  <c r="F301" i="4"/>
  <c r="F303" i="4"/>
  <c r="F305" i="4"/>
  <c r="F307" i="4"/>
  <c r="F309" i="4"/>
  <c r="F311" i="4"/>
  <c r="F313" i="4"/>
  <c r="F315" i="4"/>
  <c r="F317" i="4"/>
  <c r="F319" i="4"/>
  <c r="F321" i="4"/>
  <c r="F262" i="4"/>
  <c r="E263" i="4"/>
  <c r="E264" i="4"/>
  <c r="F264" i="4" s="1"/>
  <c r="E265" i="4"/>
  <c r="E266" i="4"/>
  <c r="F266" i="4" s="1"/>
  <c r="E267" i="4"/>
  <c r="E268" i="4"/>
  <c r="F268" i="4" s="1"/>
  <c r="E269" i="4"/>
  <c r="E270" i="4"/>
  <c r="F270" i="4" s="1"/>
  <c r="E271" i="4"/>
  <c r="E272" i="4"/>
  <c r="F272" i="4" s="1"/>
  <c r="E273" i="4"/>
  <c r="E274" i="4"/>
  <c r="F274" i="4" s="1"/>
  <c r="E275" i="4"/>
  <c r="E276" i="4"/>
  <c r="F276" i="4" s="1"/>
  <c r="E277" i="4"/>
  <c r="E278" i="4"/>
  <c r="F278" i="4" s="1"/>
  <c r="E279" i="4"/>
  <c r="E280" i="4"/>
  <c r="F280" i="4" s="1"/>
  <c r="E281" i="4"/>
  <c r="E282" i="4"/>
  <c r="F282" i="4" s="1"/>
  <c r="E283" i="4"/>
  <c r="E284" i="4"/>
  <c r="F284" i="4" s="1"/>
  <c r="E285" i="4"/>
  <c r="E286" i="4"/>
  <c r="F286" i="4" s="1"/>
  <c r="E287" i="4"/>
  <c r="E288" i="4"/>
  <c r="F288" i="4" s="1"/>
  <c r="E289" i="4"/>
  <c r="E290" i="4"/>
  <c r="F290" i="4" s="1"/>
  <c r="E291" i="4"/>
  <c r="E292" i="4"/>
  <c r="F292" i="4" s="1"/>
  <c r="E293" i="4"/>
  <c r="E294" i="4"/>
  <c r="F294" i="4" s="1"/>
  <c r="E295" i="4"/>
  <c r="E296" i="4"/>
  <c r="F296" i="4" s="1"/>
  <c r="E297" i="4"/>
  <c r="E298" i="4"/>
  <c r="F298" i="4" s="1"/>
  <c r="E299" i="4"/>
  <c r="E300" i="4"/>
  <c r="F300" i="4" s="1"/>
  <c r="E301" i="4"/>
  <c r="E302" i="4"/>
  <c r="F302" i="4" s="1"/>
  <c r="E303" i="4"/>
  <c r="E304" i="4"/>
  <c r="F304" i="4" s="1"/>
  <c r="E305" i="4"/>
  <c r="E306" i="4"/>
  <c r="F306" i="4" s="1"/>
  <c r="E307" i="4"/>
  <c r="E308" i="4"/>
  <c r="F308" i="4" s="1"/>
  <c r="E309" i="4"/>
  <c r="E310" i="4"/>
  <c r="F310" i="4" s="1"/>
  <c r="E311" i="4"/>
  <c r="E312" i="4"/>
  <c r="F312" i="4" s="1"/>
  <c r="E313" i="4"/>
  <c r="E314" i="4"/>
  <c r="F314" i="4" s="1"/>
  <c r="E315" i="4"/>
  <c r="E316" i="4"/>
  <c r="F316" i="4" s="1"/>
  <c r="E317" i="4"/>
  <c r="E318" i="4"/>
  <c r="F318" i="4" s="1"/>
  <c r="E319" i="4"/>
  <c r="E320" i="4"/>
  <c r="F320" i="4" s="1"/>
  <c r="E321" i="4"/>
  <c r="E322" i="4"/>
  <c r="F322" i="4" s="1"/>
  <c r="E262" i="4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F248" i="4"/>
  <c r="E248" i="4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F206" i="4"/>
  <c r="E206" i="4"/>
  <c r="F193" i="4"/>
  <c r="F195" i="4"/>
  <c r="F197" i="4"/>
  <c r="F199" i="4"/>
  <c r="F201" i="4"/>
  <c r="F203" i="4"/>
  <c r="F192" i="4"/>
  <c r="E193" i="4"/>
  <c r="E194" i="4"/>
  <c r="F194" i="4" s="1"/>
  <c r="E195" i="4"/>
  <c r="E196" i="4"/>
  <c r="F196" i="4" s="1"/>
  <c r="E197" i="4"/>
  <c r="E198" i="4"/>
  <c r="F198" i="4" s="1"/>
  <c r="E199" i="4"/>
  <c r="E200" i="4"/>
  <c r="F200" i="4" s="1"/>
  <c r="E201" i="4"/>
  <c r="E202" i="4"/>
  <c r="F202" i="4" s="1"/>
  <c r="E203" i="4"/>
  <c r="E204" i="4"/>
  <c r="F204" i="4" s="1"/>
  <c r="E192" i="4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35" i="4"/>
  <c r="F135" i="4" s="1"/>
  <c r="F88" i="4"/>
  <c r="F90" i="4"/>
  <c r="F92" i="4"/>
  <c r="F86" i="4"/>
  <c r="F84" i="4"/>
  <c r="E84" i="4"/>
  <c r="E85" i="4"/>
  <c r="F85" i="4" s="1"/>
  <c r="E86" i="4"/>
  <c r="E87" i="4"/>
  <c r="F87" i="4" s="1"/>
  <c r="E88" i="4"/>
  <c r="E89" i="4"/>
  <c r="F89" i="4" s="1"/>
  <c r="E90" i="4"/>
  <c r="E91" i="4"/>
  <c r="F91" i="4" s="1"/>
  <c r="E92" i="4"/>
  <c r="E83" i="4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73" i="4"/>
  <c r="F73" i="4" s="1"/>
  <c r="E64" i="4"/>
  <c r="F64" i="4" s="1"/>
  <c r="F63" i="4"/>
  <c r="F61" i="4"/>
  <c r="F60" i="4"/>
  <c r="F28" i="4"/>
  <c r="F30" i="4"/>
  <c r="E29" i="4"/>
  <c r="F29" i="4" s="1"/>
  <c r="E30" i="4"/>
  <c r="E28" i="4"/>
  <c r="F26" i="4"/>
  <c r="E26" i="4"/>
  <c r="F25" i="4"/>
  <c r="E25" i="4"/>
  <c r="E20" i="4"/>
  <c r="F20" i="4" s="1"/>
  <c r="E21" i="4"/>
  <c r="F21" i="4" s="1"/>
  <c r="E22" i="4"/>
  <c r="F22" i="4" s="1"/>
  <c r="E23" i="4"/>
  <c r="F23" i="4" s="1"/>
  <c r="E19" i="4"/>
  <c r="F19" i="4" s="1"/>
  <c r="F18" i="4"/>
  <c r="E18" i="4"/>
  <c r="F12" i="4"/>
  <c r="E12" i="4"/>
  <c r="F11" i="4"/>
  <c r="E11" i="4"/>
  <c r="F6" i="4"/>
  <c r="F8" i="4"/>
  <c r="F10" i="4"/>
  <c r="E6" i="4"/>
  <c r="E7" i="4"/>
  <c r="F7" i="4" s="1"/>
  <c r="E8" i="4"/>
  <c r="E9" i="4"/>
  <c r="F9" i="4" s="1"/>
  <c r="E10" i="4"/>
  <c r="F5" i="4"/>
  <c r="E5" i="4"/>
  <c r="F4" i="4"/>
  <c r="E4" i="4"/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<sst xmlns="http://schemas.openxmlformats.org/spreadsheetml/2006/main" count="1827" uniqueCount="228">
  <si>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</si>
  <si>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</si>
  <si>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</si>
  <si>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</si>
  <si>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</si>
  <si>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</si>
  <si>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</si>
  <si>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</si>
  <si>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</si>
  <si>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</si>
  <si>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</si>
  <si>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</si>
  <si>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</si>
  <si>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</si>
  <si>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</si>
  <si>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</si>
  <si>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</si>
  <si>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</si>
  <si>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</si>
  <si>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</si>
  <si>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</si>
  <si>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</si>
  <si>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</si>
  <si>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</si>
  <si>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</si>
  <si>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</si>
  <si>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</si>
  <si>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</si>
  <si>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</si>
  <si>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</si>
  <si>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</si>
  <si>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</si>
  <si>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</si>
  <si>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</si>
  <si>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</si>
  <si>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</si>
  <si>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</si>
  <si>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</si>
  <si>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</si>
  <si>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</si>
  <si>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</si>
  <si>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</si>
  <si>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</si>
  <si>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</si>
  <si>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</si>
  <si>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</si>
  <si>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</si>
  <si>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</si>
  <si>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</si>
  <si>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</si>
  <si>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</si>
  <si>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</si>
  <si>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</si>
  <si>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</si>
  <si>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</si>
  <si>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</si>
  <si>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</si>
  <si>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</si>
  <si>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</si>
  <si>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</si>
  <si>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</si>
  <si>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</si>
  <si>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</si>
  <si>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</si>
  <si>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</si>
  <si>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</si>
  <si>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</si>
  <si>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</si>
  <si>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</si>
  <si>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</si>
  <si>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</si>
  <si>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</si>
  <si>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</si>
  <si>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</si>
  <si>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</si>
  <si>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</si>
  <si>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</si>
  <si>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</si>
  <si>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</si>
  <si>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</si>
  <si>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</si>
  <si>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</si>
  <si>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</si>
  <si>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</si>
  <si>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</si>
  <si>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</si>
  <si>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</si>
  <si>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</si>
  <si>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</si>
  <si>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</si>
  <si>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</si>
  <si>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</si>
  <si>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</si>
  <si>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</si>
  <si>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</si>
  <si>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</si>
  <si>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</si>
  <si>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</si>
  <si>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</si>
  <si>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</si>
  <si>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</si>
  <si>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</si>
  <si>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</si>
  <si>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</si>
  <si>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</si>
  <si>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</si>
  <si>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</si>
  <si>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</si>
  <si>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</si>
  <si>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</si>
  <si>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</si>
  <si>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</si>
  <si>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</si>
  <si>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</si>
  <si>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</si>
  <si>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</si>
  <si>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</si>
  <si>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</si>
  <si>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</si>
  <si>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</si>
  <si>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</si>
  <si>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</si>
  <si>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</si>
  <si>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</si>
  <si>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</si>
  <si>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</si>
  <si>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</si>
  <si>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</si>
  <si>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</si>
  <si>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</si>
  <si>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</si>
  <si>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</si>
  <si>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</si>
  <si>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</si>
  <si>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</si>
  <si>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</si>
  <si>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</si>
  <si>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</si>
  <si>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</si>
  <si>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</si>
  <si>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</si>
  <si>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</si>
  <si>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</si>
  <si>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</si>
  <si>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</si>
  <si>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</si>
  <si>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</si>
  <si>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</si>
  <si>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</si>
  <si>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</si>
  <si>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</si>
  <si>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</si>
  <si>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</si>
  <si>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</si>
  <si>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</si>
  <si>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</si>
  <si>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</si>
  <si>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</si>
  <si>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</si>
  <si>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</si>
  <si>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</si>
  <si>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</si>
  <si>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</si>
  <si>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</si>
  <si>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</si>
  <si>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</si>
  <si>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</si>
  <si>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</si>
  <si>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</si>
  <si>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</si>
  <si>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</si>
  <si>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</si>
  <si>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</si>
  <si>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</si>
  <si>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</si>
  <si>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</si>
  <si>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</si>
  <si>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</si>
  <si>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</si>
  <si>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</si>
  <si>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</si>
  <si>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</si>
  <si>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</si>
  <si>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</si>
  <si>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</si>
  <si>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</si>
  <si>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</si>
  <si>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</si>
  <si>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</si>
  <si>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</si>
  <si>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</si>
  <si>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</si>
  <si>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</si>
  <si>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</si>
  <si>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</si>
  <si>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</si>
  <si>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</si>
  <si>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</si>
  <si>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</si>
  <si>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</si>
  <si>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</si>
  <si>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</si>
  <si>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</si>
  <si>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</si>
  <si>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</si>
  <si>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</si>
  <si>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</si>
  <si>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</si>
  <si>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</si>
  <si>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Ca. 300.000 m3 mindre flow i 2019 end 2018.</t>
  </si>
  <si>
    <t>Ved kloakseparering er prøverne blevet mere koncentreret. (Mindre flow i 2019 end 2018)</t>
  </si>
  <si>
    <t>Prøverne i 2020  er baseret på 6 indløbsprøver, den ene prøve udskiller sig markant meget fra de andre, det gør at belastningen er steget</t>
  </si>
  <si>
    <t>Der er lavet mange strømpeforinger da vi har mange hængepartier</t>
  </si>
  <si>
    <t>Data flyttet over i Vordingborg Spildevand A/S</t>
  </si>
  <si>
    <t>d</t>
  </si>
  <si>
    <t>Petersværft. FS: rettet fra 2091 (2019) og 1965 (2020) til 4500 begge år jf. mail fra selskabet 2/7-21 (JSH)</t>
  </si>
  <si>
    <t>Vordingborg. FS: rettet fra 24439 (2019) og 24292 (2020) til 47.000  begge år jf. mail fra selskabet 2/2-21 (JSH)</t>
  </si>
  <si>
    <t>Kalvehave. FS: Ændret fra 907 (2019) og 855 (2020) til 2300 begge år jf. mail fra selskabet 2/7-21 (JSH)</t>
  </si>
  <si>
    <t>Præstø. FS: Ændret fra 8152 (2019) og 7849 (2020) til 12000 begge år jf. mail fra selskabet 2/7-21 (JSH)</t>
  </si>
  <si>
    <t>Klintholm. FS: ændret fra 433 (2019) og 462 (2020) til 1150 begge år jf. mail fra selskabet 2/7-21 (JSH)</t>
  </si>
  <si>
    <t>Stege. FS: Ændret fra 11047 (2019) og 17450 (2020) til 17500 begge år jf. mail fra selskabet 2/7-21 (JSH)</t>
  </si>
  <si>
    <t>Bogø. FS: Ændret fra 763 (2019) og 828 (2020) til 1650 begge år jf. mail fra selskabet 2/7-21 (JSH)</t>
  </si>
  <si>
    <t>Damme. FS: Ændret fra 429 (2019) og 597 (2020) til 1400 for begge år jf. mail fra selskabet 2/7-21 (JSH)</t>
  </si>
  <si>
    <t>Råby lille. FS: Ændret fra 327 (2019) og 423 (2020) til 1200 begge år jf. mail fra selskabet 2/7-21 (JSH)</t>
  </si>
  <si>
    <t>Mern - nedlagt 1/12-2020. FS: Ændret fra 229 (2019) og 85 (2020) til 1834 begge år jf. mail fra selskabet 2/7-21 (JSH)</t>
  </si>
  <si>
    <t>Allerslev - nedlagt 1/6-2020. FS: Ændret fra 5 (2019) og 5 (2020) til 700 begge år jf. mail fra selskabet 2/7-21 (JSH)</t>
  </si>
  <si>
    <t>Bønsvig. FS: Ændret fra 477 (2019) og 373 (2020) til 2500 begge år jf. mail fra selskabet 2/7-21 (JSH)</t>
  </si>
  <si>
    <t>Ændret fra 111 til 1.111 begge år jf. mail fra selskabet 30/6-21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</si>
</sst>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9" fillId="0" borderId="0" applyFont="0" applyFill="0" applyBorder="0" applyAlignment="0" applyProtection="0"/>
  </cellStyleXfs>
  <cellXfs count="72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5" applyFont="1" applyBorder="1" applyProtection="1"/>
    <xf numFmtId="0" fontId="6" fillId="0" borderId="5" xfId="0" applyFont="1" applyBorder="1" applyProtection="1"/>
    <xf numFmtId="1" fontId="20" fillId="0" borderId="4" xfId="4" applyNumberFormat="1" applyFont="1" applyBorder="1" applyProtection="1">
      <protection locked="0"/>
    </xf>
    <xf numFmtId="1" fontId="20" fillId="2" borderId="4" xfId="4" applyNumberFormat="1" applyFont="1" applyFill="1" applyBorder="1" applyProtection="1">
      <protection locked="0"/>
    </xf>
    <xf numFmtId="164" fontId="20" fillId="0" borderId="4" xfId="4" applyNumberFormat="1" applyFont="1" applyBorder="1" applyProtection="1">
      <protection locked="0"/>
    </xf>
    <xf numFmtId="0" fontId="20" fillId="2" borderId="4" xfId="4" applyFont="1" applyFill="1" applyBorder="1" applyProtection="1">
      <protection locked="0"/>
    </xf>
    <xf numFmtId="1" fontId="20" fillId="0" borderId="4" xfId="4" applyNumberFormat="1" applyFont="1" applyBorder="1" applyProtection="1"/>
    <xf numFmtId="1" fontId="20" fillId="2" borderId="4" xfId="4" applyNumberFormat="1" applyFont="1" applyFill="1" applyBorder="1" applyProtection="1"/>
    <xf numFmtId="164" fontId="20" fillId="0" borderId="4" xfId="4" applyNumberFormat="1" applyFont="1" applyBorder="1" applyProtection="1"/>
    <xf numFmtId="0" fontId="20" fillId="2" borderId="4" xfId="4" applyFont="1" applyFill="1" applyBorder="1" applyProtection="1"/>
    <xf numFmtId="0" fontId="6" fillId="0" borderId="3" xfId="0" applyFont="1" applyBorder="1" applyProtection="1"/>
    <xf numFmtId="164" fontId="20" fillId="0" borderId="4" xfId="0" applyNumberFormat="1" applyFont="1" applyBorder="1" applyProtection="1">
      <protection locked="0"/>
    </xf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1" fontId="20" fillId="5" borderId="4" xfId="0" applyNumberFormat="1" applyFont="1" applyFill="1" applyBorder="1" applyProtection="1">
      <protection locked="0"/>
    </xf>
    <xf numFmtId="1" fontId="20" fillId="5" borderId="4" xfId="4" applyNumberFormat="1" applyFont="1" applyFill="1" applyBorder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6">
    <cellStyle name="Kolonneniveau_1" xfId="2" builtinId="2" iLevel="0"/>
    <cellStyle name="Link" xfId="3" builtinId="8"/>
    <cellStyle name="Normal" xfId="0" builtinId="0" customBuiltin="1"/>
    <cellStyle name="Normal 2" xfId="4"/>
    <cellStyle name="Procent" xfId="5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A552"/>
  <sheetViews>
    <sheetView topLeftCell="A517" zoomScaleNormal="100" workbookViewId="0">
      <selection activeCell="E528" sqref="E528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140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140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140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140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140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140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140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140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140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140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140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140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140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140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140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140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140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140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140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140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140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140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140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140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140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140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140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140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140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140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140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140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140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140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140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140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140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140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140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140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140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140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140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140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140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140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140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140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140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140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140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140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140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140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140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140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140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140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140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140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140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140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140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62" t="s">
        <v>1</v>
      </c>
      <c r="C1" s="64" t="s">
        <v>2</v>
      </c>
      <c r="D1" s="64" t="s">
        <v>195</v>
      </c>
      <c r="E1" s="64" t="s">
        <v>201</v>
      </c>
      <c r="F1" s="64" t="s">
        <v>202</v>
      </c>
      <c r="G1" s="64" t="s">
        <v>203</v>
      </c>
      <c r="H1" s="64" t="s">
        <v>204</v>
      </c>
      <c r="I1" s="66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63"/>
      <c r="C2" s="65"/>
      <c r="D2" s="65"/>
      <c r="E2" s="65"/>
      <c r="F2" s="65"/>
      <c r="G2" s="65"/>
      <c r="H2" s="65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60">
        <v>4500</v>
      </c>
      <c r="F5" s="60">
        <v>4500</v>
      </c>
      <c r="G5" s="44" t="str">
        <f>IF($D$5="",IF($E$5&gt;0,"Ny data",IF($E$5="","",0)),IF($D$5=0,IF($E$5=0,0,"Ny data"),($E$5-$D$5)/$D$5))</f>
        <v>Ny data</v>
      </c>
      <c r="H5" s="44">
        <f>IF($E$5="",IF($F$5&gt;0,"Ny data",IF($F$5="","",0)),IF($E$5=0,IF($F$5=0,0,"Ny data"),($F$5-$E$5)/$E$5))</f>
        <v>0</v>
      </c>
      <c r="I5" s="39" t="s">
        <v>215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0</v>
      </c>
      <c r="E7" s="60">
        <v>47000</v>
      </c>
      <c r="F7" s="60">
        <v>47000</v>
      </c>
      <c r="G7" s="44" t="str">
        <f>IF($D$7="",IF($E$7&gt;0,"Ny data",IF($E$7="","",0)),IF($D$7=0,IF($E$7=0,0,"Ny data"),($E$7-$D$7)/$D$7))</f>
        <v>Ny data</v>
      </c>
      <c r="H7" s="44">
        <f>IF($E$7="",IF($F$7&gt;0,"Ny data",IF($F$7="","",0)),IF($E$7=0,IF($F$7=0,0,"Ny data"),($F$7-$E$7)/$E$7))</f>
        <v>0</v>
      </c>
      <c r="I7" s="39" t="s">
        <v>216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5">
      <c r="A8" s="36" t="s">
        <v>23</v>
      </c>
      <c r="B8" s="37" t="s">
        <v>20</v>
      </c>
      <c r="C8" s="38">
        <v>20</v>
      </c>
      <c r="D8" s="43">
        <v>0</v>
      </c>
      <c r="E8" s="60">
        <v>47000</v>
      </c>
      <c r="F8" s="60">
        <v>47000</v>
      </c>
      <c r="G8" s="44" t="str">
        <f>IF($D$8="",IF($E$8&gt;0,"Ny data",IF($E$8="","",0)),IF($D$8=0,IF($E$8=0,0,"Ny data"),($E$8-$D$8)/$D$8))</f>
        <v>Ny data</v>
      </c>
      <c r="H8" s="44">
        <f>IF($E$8="",IF($F$8&gt;0,"Ny data",IF($F$8="","",0)),IF($E$8=0,IF($F$8=0,0,"Ny data"),($F$8-$E$8)/$E$8))</f>
        <v>0</v>
      </c>
      <c r="I8" s="58" t="s">
        <v>214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5">
      <c r="A9" s="36" t="s">
        <v>24</v>
      </c>
      <c r="B9" s="37" t="s">
        <v>20</v>
      </c>
      <c r="C9" s="38">
        <v>10</v>
      </c>
      <c r="D9" s="43">
        <v>0</v>
      </c>
      <c r="E9" s="60">
        <v>47000</v>
      </c>
      <c r="F9" s="60">
        <v>47000</v>
      </c>
      <c r="G9" s="44" t="str">
        <f>IF($D$9="",IF($E$9&gt;0,"Ny data",IF($E$9="","",0)),IF($D$9=0,IF($E$9=0,0,"Ny data"),($E$9-$D$9)/$D$9))</f>
        <v>Ny data</v>
      </c>
      <c r="H9" s="44">
        <f>IF($E$9="",IF($F$9&gt;0,"Ny data",IF($F$9="","",0)),IF($E$9=0,IF($F$9=0,0,"Ny data"),($F$9-$E$9)/$E$9))</f>
        <v>0</v>
      </c>
      <c r="I9" s="58" t="s">
        <v>209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5">
      <c r="A10" s="36" t="s">
        <v>25</v>
      </c>
      <c r="B10" s="37" t="s">
        <v>20</v>
      </c>
      <c r="C10" s="38">
        <v>60</v>
      </c>
      <c r="D10" s="43">
        <v>0</v>
      </c>
      <c r="E10" s="60">
        <v>47000</v>
      </c>
      <c r="F10" s="60">
        <v>47000</v>
      </c>
      <c r="G10" s="44" t="str">
        <f>IF($D$10="",IF($E$10&gt;0,"Ny data",IF($E$10="","",0)),IF($D$10=0,IF($E$10=0,0,"Ny data"),($E$10-$D$10)/$D$10))</f>
        <v>Ny data</v>
      </c>
      <c r="H10" s="44">
        <f>IF($E$10="",IF($F$10&gt;0,"Ny data",IF($F$10="","",0)),IF($E$10=0,IF($F$10=0,0,"Ny data"),($F$10-$E$10)/$E$10))</f>
        <v>0</v>
      </c>
      <c r="I10" s="58" t="s">
        <v>209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5">
      <c r="A11" s="36" t="s">
        <v>26</v>
      </c>
      <c r="B11" s="37" t="s">
        <v>20</v>
      </c>
      <c r="C11" s="38">
        <v>20</v>
      </c>
      <c r="D11" s="43">
        <v>0</v>
      </c>
      <c r="E11" s="60">
        <v>47000</v>
      </c>
      <c r="F11" s="60">
        <v>47000</v>
      </c>
      <c r="G11" s="44" t="str">
        <f>IF($D$11="",IF($E$11&gt;0,"Ny data",IF($E$11="","",0)),IF($D$11=0,IF($E$11=0,0,"Ny data"),($E$11-$D$11)/$D$11))</f>
        <v>Ny data</v>
      </c>
      <c r="H11" s="44">
        <f>IF($E$11="",IF($F$11&gt;0,"Ny data",IF($F$11="","",0)),IF($E$11=0,IF($F$11=0,0,"Ny data"),($F$11-$E$11)/$E$11))</f>
        <v>0</v>
      </c>
      <c r="I11" s="58" t="s">
        <v>209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5">
      <c r="A12" s="36" t="s">
        <v>27</v>
      </c>
      <c r="B12" s="37" t="s">
        <v>20</v>
      </c>
      <c r="C12" s="38">
        <v>10</v>
      </c>
      <c r="D12" s="43">
        <v>0</v>
      </c>
      <c r="E12" s="60">
        <v>47000</v>
      </c>
      <c r="F12" s="60">
        <v>47000</v>
      </c>
      <c r="G12" s="44" t="str">
        <f>IF($D$12="",IF($E$12&gt;0,"Ny data",IF($E$12="","",0)),IF($D$12=0,IF($E$12=0,0,"Ny data"),($E$12-$D$12)/$D$12))</f>
        <v>Ny data</v>
      </c>
      <c r="H12" s="44">
        <f>IF($E$12="",IF($F$12&gt;0,"Ny data",IF($F$12="","",0)),IF($E$12=0,IF($F$12=0,0,"Ny data"),($F$12-$E$12)/$E$12))</f>
        <v>0</v>
      </c>
      <c r="I12" s="58" t="s">
        <v>209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5">
      <c r="A13" s="36" t="s">
        <v>28</v>
      </c>
      <c r="B13" s="37" t="s">
        <v>20</v>
      </c>
      <c r="C13" s="38">
        <v>60</v>
      </c>
      <c r="D13" s="43">
        <v>0</v>
      </c>
      <c r="E13" s="60">
        <v>47000</v>
      </c>
      <c r="F13" s="60">
        <v>47000</v>
      </c>
      <c r="G13" s="44" t="str">
        <f>IF($D$13="",IF($E$13&gt;0,"Ny data",IF($E$13="","",0)),IF($D$13=0,IF($E$13=0,0,"Ny data"),($E$13-$D$13)/$D$13))</f>
        <v>Ny data</v>
      </c>
      <c r="H13" s="44">
        <f>IF($E$13="",IF($F$13&gt;0,"Ny data",IF($F$13="","",0)),IF($E$13=0,IF($F$13=0,0,"Ny data"),($F$13-$E$13)/$E$13))</f>
        <v>0</v>
      </c>
      <c r="I13" s="58" t="s">
        <v>209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5">
      <c r="A14" s="36" t="s">
        <v>29</v>
      </c>
      <c r="B14" s="37" t="s">
        <v>20</v>
      </c>
      <c r="C14" s="38">
        <v>20</v>
      </c>
      <c r="D14" s="43">
        <v>0</v>
      </c>
      <c r="E14" s="60">
        <v>47000</v>
      </c>
      <c r="F14" s="60">
        <v>47000</v>
      </c>
      <c r="G14" s="44" t="str">
        <f>IF($D$14="",IF($E$14&gt;0,"Ny data",IF($E$14="","",0)),IF($D$14=0,IF($E$14=0,0,"Ny data"),($E$14-$D$14)/$D$14))</f>
        <v>Ny data</v>
      </c>
      <c r="H14" s="44">
        <f>IF($E$14="",IF($F$14&gt;0,"Ny data",IF($F$14="","",0)),IF($E$14=0,IF($F$14=0,0,"Ny data"),($F$14-$E$14)/$E$14))</f>
        <v>0</v>
      </c>
      <c r="I14" s="58" t="s">
        <v>209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5">
      <c r="A15" s="36" t="s">
        <v>30</v>
      </c>
      <c r="B15" s="37" t="s">
        <v>20</v>
      </c>
      <c r="C15" s="38">
        <v>10</v>
      </c>
      <c r="D15" s="43">
        <v>0</v>
      </c>
      <c r="E15" s="60">
        <v>47000</v>
      </c>
      <c r="F15" s="60">
        <v>47000</v>
      </c>
      <c r="G15" s="44" t="str">
        <f>IF($D$15="",IF($E$15&gt;0,"Ny data",IF($E$15="","",0)),IF($D$15=0,IF($E$15=0,0,"Ny data"),($E$15-$D$15)/$D$15))</f>
        <v>Ny data</v>
      </c>
      <c r="H15" s="44">
        <f>IF($E$15="",IF($F$15&gt;0,"Ny data",IF($F$15="","",0)),IF($E$15=0,IF($F$15=0,0,"Ny data"),($F$15-$E$15)/$E$15))</f>
        <v>0</v>
      </c>
      <c r="I15" s="58" t="s">
        <v>209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5">
      <c r="A16" s="36" t="s">
        <v>31</v>
      </c>
      <c r="B16" s="37" t="s">
        <v>20</v>
      </c>
      <c r="C16" s="38">
        <v>60</v>
      </c>
      <c r="D16" s="43">
        <v>0</v>
      </c>
      <c r="E16" s="60">
        <v>47000</v>
      </c>
      <c r="F16" s="60">
        <v>47000</v>
      </c>
      <c r="G16" s="44" t="str">
        <f>IF($D$16="",IF($E$16&gt;0,"Ny data",IF($E$16="","",0)),IF($D$16=0,IF($E$16=0,0,"Ny data"),($E$16-$D$16)/$D$16))</f>
        <v>Ny data</v>
      </c>
      <c r="H16" s="44">
        <f>IF($E$16="",IF($F$16&gt;0,"Ny data",IF($F$16="","",0)),IF($E$16=0,IF($F$16=0,0,"Ny data"),($F$16-$E$16)/$E$16))</f>
        <v>0</v>
      </c>
      <c r="I16" s="58" t="s">
        <v>209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5">
      <c r="A17" s="36" t="s">
        <v>32</v>
      </c>
      <c r="B17" s="37" t="s">
        <v>20</v>
      </c>
      <c r="C17" s="38">
        <v>20</v>
      </c>
      <c r="D17" s="43">
        <v>0</v>
      </c>
      <c r="E17" s="60">
        <v>47000</v>
      </c>
      <c r="F17" s="60">
        <v>47000</v>
      </c>
      <c r="G17" s="44" t="str">
        <f>IF($D$17="",IF($E$17&gt;0,"Ny data",IF($E$17="","",0)),IF($D$17=0,IF($E$17=0,0,"Ny data"),($E$17-$D$17)/$D$17))</f>
        <v>Ny data</v>
      </c>
      <c r="H17" s="44">
        <f>IF($E$17="",IF($F$17&gt;0,"Ny data",IF($F$17="","",0)),IF($E$17=0,IF($F$17=0,0,"Ny data"),($F$17-$E$17)/$E$17))</f>
        <v>0</v>
      </c>
      <c r="I17" s="58" t="s">
        <v>209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5">
      <c r="A18" s="36" t="s">
        <v>33</v>
      </c>
      <c r="B18" s="37" t="s">
        <v>20</v>
      </c>
      <c r="C18" s="38">
        <v>10</v>
      </c>
      <c r="D18" s="43">
        <v>0</v>
      </c>
      <c r="E18" s="60">
        <v>47000</v>
      </c>
      <c r="F18" s="60">
        <v>47000</v>
      </c>
      <c r="G18" s="44" t="str">
        <f>IF($D$18="",IF($E$18&gt;0,"Ny data",IF($E$18="","",0)),IF($D$18=0,IF($E$18=0,0,"Ny data"),($E$18-$D$18)/$D$18))</f>
        <v>Ny data</v>
      </c>
      <c r="H18" s="44">
        <f>IF($E$18="",IF($F$18&gt;0,"Ny data",IF($F$18="","",0)),IF($E$18=0,IF($F$18=0,0,"Ny data"),($F$18-$E$18)/$E$18))</f>
        <v>0</v>
      </c>
      <c r="I18" s="58" t="s">
        <v>209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5">
      <c r="A19" s="36" t="s">
        <v>34</v>
      </c>
      <c r="B19" s="37" t="s">
        <v>20</v>
      </c>
      <c r="C19" s="38">
        <v>60</v>
      </c>
      <c r="D19" s="43">
        <v>0</v>
      </c>
      <c r="E19" s="60">
        <v>47000</v>
      </c>
      <c r="F19" s="60">
        <v>47000</v>
      </c>
      <c r="G19" s="44" t="str">
        <f>IF($D$19="",IF($E$19&gt;0,"Ny data",IF($E$19="","",0)),IF($D$19=0,IF($E$19=0,0,"Ny data"),($E$19-$D$19)/$D$19))</f>
        <v>Ny data</v>
      </c>
      <c r="H19" s="44">
        <f>IF($E$19="",IF($F$19&gt;0,"Ny data",IF($F$19="","",0)),IF($E$19=0,IF($F$19=0,0,"Ny data"),($F$19-$E$19)/$E$19))</f>
        <v>0</v>
      </c>
      <c r="I19" s="58" t="s">
        <v>209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5">
      <c r="A20" s="36" t="s">
        <v>35</v>
      </c>
      <c r="B20" s="37" t="s">
        <v>20</v>
      </c>
      <c r="C20" s="38">
        <v>20</v>
      </c>
      <c r="D20" s="43">
        <v>0</v>
      </c>
      <c r="E20" s="60">
        <v>47000</v>
      </c>
      <c r="F20" s="60">
        <v>47000</v>
      </c>
      <c r="G20" s="44" t="str">
        <f>IF($D$20="",IF($E$20&gt;0,"Ny data",IF($E$20="","",0)),IF($D$20=0,IF($E$20=0,0,"Ny data"),($E$20-$D$20)/$D$20))</f>
        <v>Ny data</v>
      </c>
      <c r="H20" s="44">
        <f>IF($E$20="",IF($F$20&gt;0,"Ny data",IF($F$20="","",0)),IF($E$20=0,IF($F$20=0,0,"Ny data"),($F$20-$E$20)/$E$20))</f>
        <v>0</v>
      </c>
      <c r="I20" s="58" t="s">
        <v>209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5">
      <c r="A21" s="36" t="s">
        <v>36</v>
      </c>
      <c r="B21" s="37" t="s">
        <v>20</v>
      </c>
      <c r="C21" s="38">
        <v>10</v>
      </c>
      <c r="D21" s="43">
        <v>0</v>
      </c>
      <c r="E21" s="60">
        <v>47000</v>
      </c>
      <c r="F21" s="60">
        <v>47000</v>
      </c>
      <c r="G21" s="44" t="str">
        <f>IF($D$21="",IF($E$21&gt;0,"Ny data",IF($E$21="","",0)),IF($D$21=0,IF($E$21=0,0,"Ny data"),($E$21-$D$21)/$D$21))</f>
        <v>Ny data</v>
      </c>
      <c r="H21" s="44">
        <f>IF($E$21="",IF($F$21&gt;0,"Ny data",IF($F$21="","",0)),IF($E$21=0,IF($F$21=0,0,"Ny data"),($F$21-$E$21)/$E$21))</f>
        <v>0</v>
      </c>
      <c r="I21" s="58" t="s">
        <v>209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5">
      <c r="A26" s="36" t="s">
        <v>41</v>
      </c>
      <c r="B26" s="37" t="s">
        <v>20</v>
      </c>
      <c r="C26" s="38">
        <v>60</v>
      </c>
      <c r="D26" s="43">
        <v>0</v>
      </c>
      <c r="E26" s="60">
        <v>47000</v>
      </c>
      <c r="F26" s="60">
        <v>47000</v>
      </c>
      <c r="G26" s="44" t="str">
        <f>IF($D$26="",IF($E$26&gt;0,"Ny data",IF($E$26="","",0)),IF($D$26=0,IF($E$26=0,0,"Ny data"),($E$26-$D$26)/$D$26))</f>
        <v>Ny data</v>
      </c>
      <c r="H26" s="44">
        <f>IF($E$26="",IF($F$26&gt;0,"Ny data",IF($F$26="","",0)),IF($E$26=0,IF($F$26=0,0,"Ny data"),($F$26-$E$26)/$E$26))</f>
        <v>0</v>
      </c>
      <c r="I26" s="58" t="s">
        <v>209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5">
      <c r="A27" s="36" t="s">
        <v>42</v>
      </c>
      <c r="B27" s="37" t="s">
        <v>20</v>
      </c>
      <c r="C27" s="38">
        <v>20</v>
      </c>
      <c r="D27" s="43">
        <v>0</v>
      </c>
      <c r="E27" s="60">
        <v>47000</v>
      </c>
      <c r="F27" s="60">
        <v>47000</v>
      </c>
      <c r="G27" s="44" t="str">
        <f>IF($D$27="",IF($E$27&gt;0,"Ny data",IF($E$27="","",0)),IF($D$27=0,IF($E$27=0,0,"Ny data"),($E$27-$D$27)/$D$27))</f>
        <v>Ny data</v>
      </c>
      <c r="H27" s="44">
        <f>IF($E$27="",IF($F$27&gt;0,"Ny data",IF($F$27="","",0)),IF($E$27=0,IF($F$27=0,0,"Ny data"),($F$27-$E$27)/$E$27))</f>
        <v>0</v>
      </c>
      <c r="I27" s="58" t="s">
        <v>209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5">
      <c r="A28" s="36" t="s">
        <v>43</v>
      </c>
      <c r="B28" s="37" t="s">
        <v>20</v>
      </c>
      <c r="C28" s="38">
        <v>10</v>
      </c>
      <c r="D28" s="43">
        <v>0</v>
      </c>
      <c r="E28" s="60">
        <v>47000</v>
      </c>
      <c r="F28" s="60">
        <v>47000</v>
      </c>
      <c r="G28" s="44" t="str">
        <f>IF($D$28="",IF($E$28&gt;0,"Ny data",IF($E$28="","",0)),IF($D$28=0,IF($E$28=0,0,"Ny data"),($E$28-$D$28)/$D$28))</f>
        <v>Ny data</v>
      </c>
      <c r="H28" s="44">
        <f>IF($E$28="",IF($F$28&gt;0,"Ny data",IF($F$28="","",0)),IF($E$28=0,IF($F$28=0,0,"Ny data"),($F$28-$E$28)/$E$28))</f>
        <v>0</v>
      </c>
      <c r="I28" s="58" t="s">
        <v>209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5">
      <c r="A29" s="36" t="s">
        <v>44</v>
      </c>
      <c r="B29" s="37" t="s">
        <v>20</v>
      </c>
      <c r="C29" s="38">
        <v>60</v>
      </c>
      <c r="D29" s="43">
        <v>0</v>
      </c>
      <c r="E29" s="60">
        <v>47000</v>
      </c>
      <c r="F29" s="60">
        <v>47000</v>
      </c>
      <c r="G29" s="44" t="str">
        <f>IF($D$29="",IF($E$29&gt;0,"Ny data",IF($E$29="","",0)),IF($D$29=0,IF($E$29=0,0,"Ny data"),($E$29-$D$29)/$D$29))</f>
        <v>Ny data</v>
      </c>
      <c r="H29" s="44">
        <f>IF($E$29="",IF($F$29&gt;0,"Ny data",IF($F$29="","",0)),IF($E$29=0,IF($F$29=0,0,"Ny data"),($F$29-$E$29)/$E$29))</f>
        <v>0</v>
      </c>
      <c r="I29" s="58" t="s">
        <v>209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5">
      <c r="A30" s="36" t="s">
        <v>45</v>
      </c>
      <c r="B30" s="37" t="s">
        <v>20</v>
      </c>
      <c r="C30" s="38">
        <v>20</v>
      </c>
      <c r="D30" s="43">
        <v>0</v>
      </c>
      <c r="E30" s="60">
        <v>47000</v>
      </c>
      <c r="F30" s="60">
        <v>47000</v>
      </c>
      <c r="G30" s="44" t="str">
        <f>IF($D$30="",IF($E$30&gt;0,"Ny data",IF($E$30="","",0)),IF($D$30=0,IF($E$30=0,0,"Ny data"),($E$30-$D$30)/$D$30))</f>
        <v>Ny data</v>
      </c>
      <c r="H30" s="44">
        <f>IF($E$30="",IF($F$30&gt;0,"Ny data",IF($F$30="","",0)),IF($E$30=0,IF($F$30=0,0,"Ny data"),($F$30-$E$30)/$E$30))</f>
        <v>0</v>
      </c>
      <c r="I30" s="58" t="s">
        <v>209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5">
      <c r="A31" s="36" t="s">
        <v>46</v>
      </c>
      <c r="B31" s="37" t="s">
        <v>20</v>
      </c>
      <c r="C31" s="38">
        <v>10</v>
      </c>
      <c r="D31" s="43">
        <v>0</v>
      </c>
      <c r="E31" s="60">
        <v>47000</v>
      </c>
      <c r="F31" s="60">
        <v>47000</v>
      </c>
      <c r="G31" s="44" t="str">
        <f>IF($D$31="",IF($E$31&gt;0,"Ny data",IF($E$31="","",0)),IF($D$31=0,IF($E$31=0,0,"Ny data"),($E$31-$D$31)/$D$31))</f>
        <v>Ny data</v>
      </c>
      <c r="H31" s="44">
        <f>IF($E$31="",IF($F$31&gt;0,"Ny data",IF($F$31="","",0)),IF($E$31=0,IF($F$31=0,0,"Ny data"),($F$31-$E$31)/$E$31))</f>
        <v>0</v>
      </c>
      <c r="I31" s="58" t="s">
        <v>209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5">
      <c r="A32" s="36" t="s">
        <v>47</v>
      </c>
      <c r="B32" s="37" t="s">
        <v>20</v>
      </c>
      <c r="C32" s="38">
        <v>60</v>
      </c>
      <c r="D32" s="43">
        <v>0</v>
      </c>
      <c r="E32" s="60">
        <v>47000</v>
      </c>
      <c r="F32" s="60">
        <v>47000</v>
      </c>
      <c r="G32" s="44" t="str">
        <f>IF($D$32="",IF($E$32&gt;0,"Ny data",IF($E$32="","",0)),IF($D$32=0,IF($E$32=0,0,"Ny data"),($E$32-$D$32)/$D$32))</f>
        <v>Ny data</v>
      </c>
      <c r="H32" s="44">
        <f>IF($E$32="",IF($F$32&gt;0,"Ny data",IF($F$32="","",0)),IF($E$32=0,IF($F$32=0,0,"Ny data"),($F$32-$E$32)/$E$32))</f>
        <v>0</v>
      </c>
      <c r="I32" s="58" t="s">
        <v>209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5">
      <c r="A33" s="36" t="s">
        <v>48</v>
      </c>
      <c r="B33" s="37" t="s">
        <v>20</v>
      </c>
      <c r="C33" s="38">
        <v>20</v>
      </c>
      <c r="D33" s="43">
        <v>0</v>
      </c>
      <c r="E33" s="60">
        <v>47000</v>
      </c>
      <c r="F33" s="60">
        <v>47000</v>
      </c>
      <c r="G33" s="44" t="str">
        <f>IF($D$33="",IF($E$33&gt;0,"Ny data",IF($E$33="","",0)),IF($D$33=0,IF($E$33=0,0,"Ny data"),($E$33-$D$33)/$D$33))</f>
        <v>Ny data</v>
      </c>
      <c r="H33" s="44">
        <f>IF($E$33="",IF($F$33&gt;0,"Ny data",IF($F$33="","",0)),IF($E$33=0,IF($F$33=0,0,"Ny data"),($F$33-$E$33)/$E$33))</f>
        <v>0</v>
      </c>
      <c r="I33" s="58" t="s">
        <v>209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5">
      <c r="A34" s="36" t="s">
        <v>49</v>
      </c>
      <c r="B34" s="37" t="s">
        <v>20</v>
      </c>
      <c r="C34" s="38">
        <v>10</v>
      </c>
      <c r="D34" s="43">
        <v>0</v>
      </c>
      <c r="E34" s="60">
        <v>47000</v>
      </c>
      <c r="F34" s="60">
        <v>47000</v>
      </c>
      <c r="G34" s="44" t="str">
        <f>IF($D$34="",IF($E$34&gt;0,"Ny data",IF($E$34="","",0)),IF($D$34=0,IF($E$34=0,0,"Ny data"),($E$34-$D$34)/$D$34))</f>
        <v>Ny data</v>
      </c>
      <c r="H34" s="44">
        <f>IF($E$34="",IF($F$34&gt;0,"Ny data",IF($F$34="","",0)),IF($E$34=0,IF($F$34=0,0,"Ny data"),($F$34-$E$34)/$E$34))</f>
        <v>0</v>
      </c>
      <c r="I34" s="58" t="s">
        <v>209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>
        <v>0</v>
      </c>
      <c r="F42" s="39">
        <v>0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5">
      <c r="A45" s="36" t="s">
        <v>56</v>
      </c>
      <c r="B45" s="37" t="s">
        <v>20</v>
      </c>
      <c r="C45" s="38">
        <v>60</v>
      </c>
      <c r="D45" s="43">
        <v>0</v>
      </c>
      <c r="E45" s="60">
        <v>47000</v>
      </c>
      <c r="F45" s="60">
        <v>47000</v>
      </c>
      <c r="G45" s="44" t="str">
        <f>IF($D$45="",IF($E$45&gt;0,"Ny data",IF($E$45="","",0)),IF($D$45=0,IF($E$45=0,0,"Ny data"),($E$45-$D$45)/$D$45))</f>
        <v>Ny data</v>
      </c>
      <c r="H45" s="44">
        <f>IF($E$45="",IF($F$45&gt;0,"Ny data",IF($F$45="","",0)),IF($E$45=0,IF($F$45=0,0,"Ny data"),($F$45-$E$45)/$E$45))</f>
        <v>0</v>
      </c>
      <c r="I45" s="58" t="s">
        <v>209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5">
      <c r="A46" s="36" t="s">
        <v>57</v>
      </c>
      <c r="B46" s="37" t="s">
        <v>20</v>
      </c>
      <c r="C46" s="38">
        <v>20</v>
      </c>
      <c r="D46" s="43">
        <v>0</v>
      </c>
      <c r="E46" s="60">
        <v>47000</v>
      </c>
      <c r="F46" s="60">
        <v>47000</v>
      </c>
      <c r="G46" s="44" t="str">
        <f>IF($D$46="",IF($E$46&gt;0,"Ny data",IF($E$46="","",0)),IF($D$46=0,IF($E$46=0,0,"Ny data"),($E$46-$D$46)/$D$46))</f>
        <v>Ny data</v>
      </c>
      <c r="H46" s="44">
        <f>IF($E$46="",IF($F$46&gt;0,"Ny data",IF($F$46="","",0)),IF($E$46=0,IF($F$46=0,0,"Ny data"),($F$46-$E$46)/$E$46))</f>
        <v>0</v>
      </c>
      <c r="I46" s="58" t="s">
        <v>209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5">
      <c r="A47" s="36" t="s">
        <v>58</v>
      </c>
      <c r="B47" s="37" t="s">
        <v>20</v>
      </c>
      <c r="C47" s="38">
        <v>10</v>
      </c>
      <c r="D47" s="43">
        <v>0</v>
      </c>
      <c r="E47" s="60">
        <v>47000</v>
      </c>
      <c r="F47" s="60">
        <v>47000</v>
      </c>
      <c r="G47" s="44" t="str">
        <f>IF($D$47="",IF($E$47&gt;0,"Ny data",IF($E$47="","",0)),IF($D$47=0,IF($E$47=0,0,"Ny data"),($E$47-$D$47)/$D$47))</f>
        <v>Ny data</v>
      </c>
      <c r="H47" s="44">
        <f>IF($E$47="",IF($F$47&gt;0,"Ny data",IF($F$47="","",0)),IF($E$47=0,IF($F$47=0,0,"Ny data"),($F$47-$E$47)/$E$47))</f>
        <v>0</v>
      </c>
      <c r="I47" s="58" t="s">
        <v>209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5">
      <c r="A49" s="36" t="s">
        <v>60</v>
      </c>
      <c r="B49" s="37" t="s">
        <v>20</v>
      </c>
      <c r="C49" s="38">
        <v>60</v>
      </c>
      <c r="D49" s="43">
        <v>0</v>
      </c>
      <c r="E49" s="60">
        <v>47000</v>
      </c>
      <c r="F49" s="60">
        <v>47000</v>
      </c>
      <c r="G49" s="44" t="str">
        <f>IF($D$49="",IF($E$49&gt;0,"Ny data",IF($E$49="","",0)),IF($D$49=0,IF($E$49=0,0,"Ny data"),($E$49-$D$49)/$D$49))</f>
        <v>Ny data</v>
      </c>
      <c r="H49" s="44">
        <f>IF($E$49="",IF($F$49&gt;0,"Ny data",IF($F$49="","",0)),IF($E$49=0,IF($F$49=0,0,"Ny data"),($F$49-$E$49)/$E$49))</f>
        <v>0</v>
      </c>
      <c r="I49" s="58" t="s">
        <v>209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5">
      <c r="A50" s="36" t="s">
        <v>61</v>
      </c>
      <c r="B50" s="37" t="s">
        <v>20</v>
      </c>
      <c r="C50" s="38">
        <v>20</v>
      </c>
      <c r="D50" s="43">
        <v>0</v>
      </c>
      <c r="E50" s="60">
        <v>47000</v>
      </c>
      <c r="F50" s="60">
        <v>47000</v>
      </c>
      <c r="G50" s="44" t="str">
        <f>IF($D$50="",IF($E$50&gt;0,"Ny data",IF($E$50="","",0)),IF($D$50=0,IF($E$50=0,0,"Ny data"),($E$50-$D$50)/$D$50))</f>
        <v>Ny data</v>
      </c>
      <c r="H50" s="44">
        <f>IF($E$50="",IF($F$50&gt;0,"Ny data",IF($F$50="","",0)),IF($E$50=0,IF($F$50=0,0,"Ny data"),($F$50-$E$50)/$E$50))</f>
        <v>0</v>
      </c>
      <c r="I50" s="58" t="s">
        <v>209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5">
      <c r="A51" s="36" t="s">
        <v>62</v>
      </c>
      <c r="B51" s="37" t="s">
        <v>20</v>
      </c>
      <c r="C51" s="38">
        <v>10</v>
      </c>
      <c r="D51" s="43">
        <v>0</v>
      </c>
      <c r="E51" s="60">
        <v>47000</v>
      </c>
      <c r="F51" s="60">
        <v>47000</v>
      </c>
      <c r="G51" s="44" t="str">
        <f>IF($D$51="",IF($E$51&gt;0,"Ny data",IF($E$51="","",0)),IF($D$51=0,IF($E$51=0,0,"Ny data"),($E$51-$D$51)/$D$51))</f>
        <v>Ny data</v>
      </c>
      <c r="H51" s="44">
        <f>IF($E$51="",IF($F$51&gt;0,"Ny data",IF($F$51="","",0)),IF($E$51=0,IF($F$51=0,0,"Ny data"),($F$51-$E$51)/$E$51))</f>
        <v>0</v>
      </c>
      <c r="I51" s="58" t="s">
        <v>209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60">
        <v>2300</v>
      </c>
      <c r="F60" s="60">
        <v>2300</v>
      </c>
      <c r="G60" s="44" t="str">
        <f>IF($D$60="",IF($E$60&gt;0,"Ny data",IF($E$60="","",0)),IF($D$60=0,IF($E$60=0,0,"Ny data"),($E$60-$D$60)/$D$60))</f>
        <v>Ny data</v>
      </c>
      <c r="H60" s="44">
        <f>IF($E$60="",IF($F$60&gt;0,"Ny data",IF($F$60="","",0)),IF($E$60=0,IF($F$60=0,0,"Ny data"),($F$60-$E$60)/$E$60))</f>
        <v>0</v>
      </c>
      <c r="I60" s="39" t="s">
        <v>217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60">
        <v>12000</v>
      </c>
      <c r="F62" s="60">
        <v>12000</v>
      </c>
      <c r="G62" s="44" t="str">
        <f>IF($D$62="",IF($E$62&gt;0,"Ny data",IF($E$62="","",0)),IF($D$62=0,IF($E$62=0,0,"Ny data"),($E$62-$D$62)/$D$62))</f>
        <v>Ny data</v>
      </c>
      <c r="H62" s="44">
        <f>IF($E$62="",IF($F$62&gt;0,"Ny data",IF($F$62="","",0)),IF($E$62=0,IF($F$62=0,0,"Ny data"),($F$62-$E$62)/$E$62))</f>
        <v>0</v>
      </c>
      <c r="I62" s="39" t="s">
        <v>218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60">
        <v>12000</v>
      </c>
      <c r="F63" s="60">
        <v>12000</v>
      </c>
      <c r="G63" s="44" t="str">
        <f>IF($D$63="",IF($E$63&gt;0,"Ny data",IF($E$63="","",0)),IF($D$63=0,IF($E$63=0,0,"Ny data"),($E$63-$D$63)/$D$63))</f>
        <v>Ny data</v>
      </c>
      <c r="H63" s="44">
        <f>IF($E$63="",IF($F$63&gt;0,"Ny data",IF($F$63="","",0)),IF($E$63=0,IF($F$63=0,0,"Ny data"),($F$63-$E$63)/$E$63))</f>
        <v>0</v>
      </c>
      <c r="I63" s="59" t="s">
        <v>210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60">
        <v>12000</v>
      </c>
      <c r="F64" s="60">
        <v>12000</v>
      </c>
      <c r="G64" s="44" t="str">
        <f>IF($D$64="",IF($E$64&gt;0,"Ny data",IF($E$64="","",0)),IF($D$64=0,IF($E$64=0,0,"Ny data"),($E$64-$D$64)/$D$64))</f>
        <v>Ny data</v>
      </c>
      <c r="H64" s="44">
        <f>IF($E$64="",IF($F$64&gt;0,"Ny data",IF($F$64="","",0)),IF($E$64=0,IF($F$64=0,0,"Ny data"),($F$64-$E$64)/$E$64))</f>
        <v>0</v>
      </c>
      <c r="I64" s="59" t="s">
        <v>210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60">
        <v>12000</v>
      </c>
      <c r="F65" s="60">
        <v>12000</v>
      </c>
      <c r="G65" s="44" t="str">
        <f>IF($D$65="",IF($E$65&gt;0,"Ny data",IF($E$65="","",0)),IF($D$65=0,IF($E$65=0,0,"Ny data"),($E$65-$D$65)/$D$65))</f>
        <v>Ny data</v>
      </c>
      <c r="H65" s="44">
        <f>IF($E$65="",IF($F$65&gt;0,"Ny data",IF($F$65="","",0)),IF($E$65=0,IF($F$65=0,0,"Ny data"),($F$65-$E$65)/$E$65))</f>
        <v>0</v>
      </c>
      <c r="I65" s="59" t="s">
        <v>210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60">
        <v>12000</v>
      </c>
      <c r="F66" s="60">
        <v>12000</v>
      </c>
      <c r="G66" s="44" t="str">
        <f>IF($D$66="",IF($E$66&gt;0,"Ny data",IF($E$66="","",0)),IF($D$66=0,IF($E$66=0,0,"Ny data"),($E$66-$D$66)/$D$66))</f>
        <v>Ny data</v>
      </c>
      <c r="H66" s="44">
        <f>IF($E$66="",IF($F$66&gt;0,"Ny data",IF($F$66="","",0)),IF($E$66=0,IF($F$66=0,0,"Ny data"),($F$66-$E$66)/$E$66))</f>
        <v>0</v>
      </c>
      <c r="I66" s="59" t="s">
        <v>210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60">
        <v>12000</v>
      </c>
      <c r="F67" s="60">
        <v>12000</v>
      </c>
      <c r="G67" s="44" t="str">
        <f>IF($D$67="",IF($E$67&gt;0,"Ny data",IF($E$67="","",0)),IF($D$67=0,IF($E$67=0,0,"Ny data"),($E$67-$D$67)/$D$67))</f>
        <v>Ny data</v>
      </c>
      <c r="H67" s="44">
        <f>IF($E$67="",IF($F$67&gt;0,"Ny data",IF($F$67="","",0)),IF($E$67=0,IF($F$67=0,0,"Ny data"),($F$67-$E$67)/$E$67))</f>
        <v>0</v>
      </c>
      <c r="I67" s="59" t="s">
        <v>210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>
        <v>0</v>
      </c>
      <c r="F68" s="39">
        <v>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60">
        <v>12000</v>
      </c>
      <c r="F71" s="60">
        <v>12000</v>
      </c>
      <c r="G71" s="44" t="str">
        <f>IF($D$71="",IF($E$71&gt;0,"Ny data",IF($E$71="","",0)),IF($D$71=0,IF($E$71=0,0,"Ny data"),($E$71-$D$71)/$D$71))</f>
        <v>Ny data</v>
      </c>
      <c r="H71" s="44">
        <f>IF($E$71="",IF($F$71&gt;0,"Ny data",IF($F$71="","",0)),IF($E$71=0,IF($F$71=0,0,"Ny data"),($F$71-$E$71)/$E$71))</f>
        <v>0</v>
      </c>
      <c r="I71" s="59" t="s">
        <v>210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60">
        <v>12000</v>
      </c>
      <c r="F72" s="60">
        <v>12000</v>
      </c>
      <c r="G72" s="44" t="str">
        <f>IF($D$72="",IF($E$72&gt;0,"Ny data",IF($E$72="","",0)),IF($D$72=0,IF($E$72=0,0,"Ny data"),($E$72-$D$72)/$D$72))</f>
        <v>Ny data</v>
      </c>
      <c r="H72" s="44">
        <f>IF($E$72="",IF($F$72&gt;0,"Ny data",IF($F$72="","",0)),IF($E$72=0,IF($F$72=0,0,"Ny data"),($F$72-$E$72)/$E$72))</f>
        <v>0</v>
      </c>
      <c r="I72" s="59" t="s">
        <v>210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60">
        <v>12000</v>
      </c>
      <c r="F73" s="60">
        <v>12000</v>
      </c>
      <c r="G73" s="44" t="str">
        <f>IF($D$73="",IF($E$73&gt;0,"Ny data",IF($E$73="","",0)),IF($D$73=0,IF($E$73=0,0,"Ny data"),($E$73-$D$73)/$D$73))</f>
        <v>Ny data</v>
      </c>
      <c r="H73" s="44">
        <f>IF($E$73="",IF($F$73&gt;0,"Ny data",IF($F$73="","",0)),IF($E$73=0,IF($F$73=0,0,"Ny data"),($F$73-$E$73)/$E$73))</f>
        <v>0</v>
      </c>
      <c r="I73" s="59" t="s">
        <v>210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60">
        <v>12000</v>
      </c>
      <c r="F74" s="60">
        <v>12000</v>
      </c>
      <c r="G74" s="44" t="str">
        <f>IF($D$74="",IF($E$74&gt;0,"Ny data",IF($E$74="","",0)),IF($D$74=0,IF($E$74=0,0,"Ny data"),($E$74-$D$74)/$D$74))</f>
        <v>Ny data</v>
      </c>
      <c r="H74" s="44">
        <f>IF($E$74="",IF($F$74&gt;0,"Ny data",IF($F$74="","",0)),IF($E$74=0,IF($F$74=0,0,"Ny data"),($F$74-$E$74)/$E$74))</f>
        <v>0</v>
      </c>
      <c r="I74" s="59" t="s">
        <v>210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60">
        <v>12000</v>
      </c>
      <c r="F75" s="60">
        <v>12000</v>
      </c>
      <c r="G75" s="44" t="str">
        <f>IF($D$75="",IF($E$75&gt;0,"Ny data",IF($E$75="","",0)),IF($D$75=0,IF($E$75=0,0,"Ny data"),($E$75-$D$75)/$D$75))</f>
        <v>Ny data</v>
      </c>
      <c r="H75" s="44">
        <f>IF($E$75="",IF($F$75&gt;0,"Ny data",IF($F$75="","",0)),IF($E$75=0,IF($F$75=0,0,"Ny data"),($F$75-$E$75)/$E$75))</f>
        <v>0</v>
      </c>
      <c r="I75" s="59" t="s">
        <v>210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60">
        <v>12000</v>
      </c>
      <c r="F76" s="60">
        <v>12000</v>
      </c>
      <c r="G76" s="44" t="str">
        <f>IF($D$76="",IF($E$76&gt;0,"Ny data",IF($E$76="","",0)),IF($D$76=0,IF($E$76=0,0,"Ny data"),($E$76-$D$76)/$D$76))</f>
        <v>Ny data</v>
      </c>
      <c r="H76" s="44">
        <f>IF($E$76="",IF($F$76&gt;0,"Ny data",IF($F$76="","",0)),IF($E$76=0,IF($F$76=0,0,"Ny data"),($F$76-$E$76)/$E$76))</f>
        <v>0</v>
      </c>
      <c r="I76" s="59" t="s">
        <v>210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>
        <v>0</v>
      </c>
      <c r="F82" s="39">
        <v>0</v>
      </c>
      <c r="G82" s="44">
        <f>IF($D$82="",IF($E$82&gt;0,"Ny data",IF($E$82="","",0)),IF($D$82=0,IF($E$82=0,0,"Ny data"),($E$82-$D$82)/$D$82))</f>
        <v>0</v>
      </c>
      <c r="H82" s="44">
        <f>IF($E$82="",IF($F$82&gt;0,"Ny data",IF($F$82="","",0)),IF($E$82=0,IF($F$82=0,0,"Ny data"),($F$82-$E$82)/$E$82))</f>
        <v>0</v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>
        <v>0</v>
      </c>
      <c r="F83" s="39">
        <v>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>
        <v>0</v>
      </c>
      <c r="F84" s="39">
        <v>0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0</v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>
        <v>0</v>
      </c>
      <c r="F85" s="39">
        <v>0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0</v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>
        <v>0</v>
      </c>
      <c r="F86" s="39">
        <v>0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0</v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>
        <v>0</v>
      </c>
      <c r="F93" s="39">
        <v>0</v>
      </c>
      <c r="G93" s="44">
        <f>IF($D$93="",IF($E$93&gt;0,"Ny data",IF($E$93="","",0)),IF($D$93=0,IF($E$93=0,0,"Ny data"),($E$93-$D$93)/$D$93))</f>
        <v>0</v>
      </c>
      <c r="H93" s="44">
        <f>IF($E$93="",IF($F$93&gt;0,"Ny data",IF($F$93="","",0)),IF($E$93=0,IF($F$93=0,0,"Ny data"),($F$93-$E$93)/$E$93))</f>
        <v>0</v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60">
        <v>12000</v>
      </c>
      <c r="F100" s="60">
        <v>12000</v>
      </c>
      <c r="G100" s="44" t="str">
        <f>IF($D$100="",IF($E$100&gt;0,"Ny data",IF($E$100="","",0)),IF($D$100=0,IF($E$100=0,0,"Ny data"),($E$100-$D$100)/$D$100))</f>
        <v>Ny data</v>
      </c>
      <c r="H100" s="44">
        <f>IF($E$100="",IF($F$100&gt;0,"Ny data",IF($F$100="","",0)),IF($E$100=0,IF($F$100=0,0,"Ny data"),($F$100-$E$100)/$E$100))</f>
        <v>0</v>
      </c>
      <c r="I100" s="59" t="s">
        <v>210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60">
        <v>12000</v>
      </c>
      <c r="F101" s="60">
        <v>12000</v>
      </c>
      <c r="G101" s="44" t="str">
        <f>IF($D$101="",IF($E$101&gt;0,"Ny data",IF($E$101="","",0)),IF($D$101=0,IF($E$101=0,0,"Ny data"),($E$101-$D$101)/$D$101))</f>
        <v>Ny data</v>
      </c>
      <c r="H101" s="44">
        <f>IF($E$101="",IF($F$101&gt;0,"Ny data",IF($F$101="","",0)),IF($E$101=0,IF($F$101=0,0,"Ny data"),($F$101-$E$101)/$E$101))</f>
        <v>0</v>
      </c>
      <c r="I101" s="59" t="s">
        <v>210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60">
        <v>12000</v>
      </c>
      <c r="F102" s="60">
        <v>12000</v>
      </c>
      <c r="G102" s="44" t="str">
        <f>IF($D$102="",IF($E$102&gt;0,"Ny data",IF($E$102="","",0)),IF($D$102=0,IF($E$102=0,0,"Ny data"),($E$102-$D$102)/$D$102))</f>
        <v>Ny data</v>
      </c>
      <c r="H102" s="44">
        <f>IF($E$102="",IF($F$102&gt;0,"Ny data",IF($F$102="","",0)),IF($E$102=0,IF($F$102=0,0,"Ny data"),($F$102-$E$102)/$E$102))</f>
        <v>0</v>
      </c>
      <c r="I102" s="59" t="s">
        <v>210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60">
        <v>12000</v>
      </c>
      <c r="F104" s="60">
        <v>12000</v>
      </c>
      <c r="G104" s="44" t="str">
        <f>IF($D$104="",IF($E$104&gt;0,"Ny data",IF($E$104="","",0)),IF($D$104=0,IF($E$104=0,0,"Ny data"),($E$104-$D$104)/$D$104))</f>
        <v>Ny data</v>
      </c>
      <c r="H104" s="44">
        <f>IF($E$104="",IF($F$104&gt;0,"Ny data",IF($F$104="","",0)),IF($E$104=0,IF($F$104=0,0,"Ny data"),($F$104-$E$104)/$E$104))</f>
        <v>0</v>
      </c>
      <c r="I104" s="59" t="s">
        <v>210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60">
        <v>12000</v>
      </c>
      <c r="F105" s="60">
        <v>12000</v>
      </c>
      <c r="G105" s="44" t="str">
        <f>IF($D$105="",IF($E$105&gt;0,"Ny data",IF($E$105="","",0)),IF($D$105=0,IF($E$105=0,0,"Ny data"),($E$105-$D$105)/$D$105))</f>
        <v>Ny data</v>
      </c>
      <c r="H105" s="44">
        <f>IF($E$105="",IF($F$105&gt;0,"Ny data",IF($F$105="","",0)),IF($E$105=0,IF($F$105=0,0,"Ny data"),($F$105-$E$105)/$E$105))</f>
        <v>0</v>
      </c>
      <c r="I105" s="59" t="s">
        <v>210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60">
        <v>12000</v>
      </c>
      <c r="F106" s="60">
        <v>12000</v>
      </c>
      <c r="G106" s="44" t="str">
        <f>IF($D$106="",IF($E$106&gt;0,"Ny data",IF($E$106="","",0)),IF($D$106=0,IF($E$106=0,0,"Ny data"),($E$106-$D$106)/$D$106))</f>
        <v>Ny data</v>
      </c>
      <c r="H106" s="44">
        <f>IF($E$106="",IF($F$106&gt;0,"Ny data",IF($F$106="","",0)),IF($E$106=0,IF($F$106=0,0,"Ny data"),($F$106-$E$106)/$E$106))</f>
        <v>0</v>
      </c>
      <c r="I106" s="59" t="s">
        <v>210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60">
        <v>1150</v>
      </c>
      <c r="F115" s="60">
        <v>1150</v>
      </c>
      <c r="G115" s="44" t="str">
        <f>IF($D$115="",IF($E$115&gt;0,"Ny data",IF($E$115="","",0)),IF($D$115=0,IF($E$115=0,0,"Ny data"),($E$115-$D$115)/$D$115))</f>
        <v>Ny data</v>
      </c>
      <c r="H115" s="44">
        <f>IF($E$115="",IF($F$115&gt;0,"Ny data",IF($F$115="","",0)),IF($E$115=0,IF($F$115=0,0,"Ny data"),($F$115-$E$115)/$E$115))</f>
        <v>0</v>
      </c>
      <c r="I115" s="39" t="s">
        <v>219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60">
        <v>17500</v>
      </c>
      <c r="F117" s="60">
        <v>17500</v>
      </c>
      <c r="G117" s="44" t="str">
        <f>IF($D$117="",IF($E$117&gt;0,"Ny data",IF($E$117="","",0)),IF($D$117=0,IF($E$117=0,0,"Ny data"),($E$117-$D$117)/$D$117))</f>
        <v>Ny data</v>
      </c>
      <c r="H117" s="44">
        <f>IF($E$117="",IF($F$117&gt;0,"Ny data",IF($F$117="","",0)),IF($E$117=0,IF($F$117=0,0,"Ny data"),($F$117-$E$117)/$E$117))</f>
        <v>0</v>
      </c>
      <c r="I117" s="39" t="s">
        <v>220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5">
      <c r="A118" s="36" t="s">
        <v>23</v>
      </c>
      <c r="B118" s="37" t="s">
        <v>20</v>
      </c>
      <c r="C118" s="38">
        <v>20</v>
      </c>
      <c r="D118" s="43">
        <v>0</v>
      </c>
      <c r="E118" s="60">
        <v>17500</v>
      </c>
      <c r="F118" s="60">
        <v>17500</v>
      </c>
      <c r="G118" s="44" t="str">
        <f>IF($D$118="",IF($E$118&gt;0,"Ny data",IF($E$118="","",0)),IF($D$118=0,IF($E$118=0,0,"Ny data"),($E$118-$D$118)/$D$118))</f>
        <v>Ny data</v>
      </c>
      <c r="H118" s="44">
        <f>IF($E$118="",IF($F$118&gt;0,"Ny data",IF($F$118="","",0)),IF($E$118=0,IF($F$118=0,0,"Ny data"),($F$118-$E$118)/$E$118))</f>
        <v>0</v>
      </c>
      <c r="I118" s="58" t="s">
        <v>211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5">
      <c r="A119" s="36" t="s">
        <v>24</v>
      </c>
      <c r="B119" s="37" t="s">
        <v>20</v>
      </c>
      <c r="C119" s="38">
        <v>10</v>
      </c>
      <c r="D119" s="43">
        <v>0</v>
      </c>
      <c r="E119" s="60">
        <v>17500</v>
      </c>
      <c r="F119" s="60">
        <v>17500</v>
      </c>
      <c r="G119" s="44" t="str">
        <f>IF($D$119="",IF($E$119&gt;0,"Ny data",IF($E$119="","",0)),IF($D$119=0,IF($E$119=0,0,"Ny data"),($E$119-$D$119)/$D$119))</f>
        <v>Ny data</v>
      </c>
      <c r="H119" s="44">
        <f>IF($E$119="",IF($F$119&gt;0,"Ny data",IF($F$119="","",0)),IF($E$119=0,IF($F$119=0,0,"Ny data"),($F$119-$E$119)/$E$119))</f>
        <v>0</v>
      </c>
      <c r="I119" s="58" t="s">
        <v>211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5">
      <c r="A120" s="36" t="s">
        <v>25</v>
      </c>
      <c r="B120" s="37" t="s">
        <v>20</v>
      </c>
      <c r="C120" s="38">
        <v>60</v>
      </c>
      <c r="D120" s="43">
        <v>0</v>
      </c>
      <c r="E120" s="60">
        <v>17500</v>
      </c>
      <c r="F120" s="60">
        <v>17500</v>
      </c>
      <c r="G120" s="44" t="str">
        <f>IF($D$120="",IF($E$120&gt;0,"Ny data",IF($E$120="","",0)),IF($D$120=0,IF($E$120=0,0,"Ny data"),($E$120-$D$120)/$D$120))</f>
        <v>Ny data</v>
      </c>
      <c r="H120" s="44">
        <f>IF($E$120="",IF($F$120&gt;0,"Ny data",IF($F$120="","",0)),IF($E$120=0,IF($F$120=0,0,"Ny data"),($F$120-$E$120)/$E$120))</f>
        <v>0</v>
      </c>
      <c r="I120" s="58" t="s">
        <v>211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5">
      <c r="A121" s="36" t="s">
        <v>26</v>
      </c>
      <c r="B121" s="37" t="s">
        <v>20</v>
      </c>
      <c r="C121" s="38">
        <v>20</v>
      </c>
      <c r="D121" s="43">
        <v>0</v>
      </c>
      <c r="E121" s="60">
        <v>17500</v>
      </c>
      <c r="F121" s="60">
        <v>17500</v>
      </c>
      <c r="G121" s="44" t="str">
        <f>IF($D$121="",IF($E$121&gt;0,"Ny data",IF($E$121="","",0)),IF($D$121=0,IF($E$121=0,0,"Ny data"),($E$121-$D$121)/$D$121))</f>
        <v>Ny data</v>
      </c>
      <c r="H121" s="44">
        <f>IF($E$121="",IF($F$121&gt;0,"Ny data",IF($F$121="","",0)),IF($E$121=0,IF($F$121=0,0,"Ny data"),($F$121-$E$121)/$E$121))</f>
        <v>0</v>
      </c>
      <c r="I121" s="58" t="s">
        <v>211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5">
      <c r="A122" s="36" t="s">
        <v>27</v>
      </c>
      <c r="B122" s="37" t="s">
        <v>20</v>
      </c>
      <c r="C122" s="38">
        <v>10</v>
      </c>
      <c r="D122" s="43">
        <v>0</v>
      </c>
      <c r="E122" s="60">
        <v>17500</v>
      </c>
      <c r="F122" s="60">
        <v>17500</v>
      </c>
      <c r="G122" s="44" t="str">
        <f>IF($D$122="",IF($E$122&gt;0,"Ny data",IF($E$122="","",0)),IF($D$122=0,IF($E$122=0,0,"Ny data"),($E$122-$D$122)/$D$122))</f>
        <v>Ny data</v>
      </c>
      <c r="H122" s="44">
        <f>IF($E$122="",IF($F$122&gt;0,"Ny data",IF($F$122="","",0)),IF($E$122=0,IF($F$122=0,0,"Ny data"),($F$122-$E$122)/$E$122))</f>
        <v>0</v>
      </c>
      <c r="I122" s="58" t="s">
        <v>211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5">
      <c r="A126" s="36" t="s">
        <v>31</v>
      </c>
      <c r="B126" s="37" t="s">
        <v>20</v>
      </c>
      <c r="C126" s="38">
        <v>60</v>
      </c>
      <c r="D126" s="43">
        <v>0</v>
      </c>
      <c r="E126" s="60">
        <v>17500</v>
      </c>
      <c r="F126" s="60">
        <v>17500</v>
      </c>
      <c r="G126" s="44" t="str">
        <f>IF($D$126="",IF($E$126&gt;0,"Ny data",IF($E$126="","",0)),IF($D$126=0,IF($E$126=0,0,"Ny data"),($E$126-$D$126)/$D$126))</f>
        <v>Ny data</v>
      </c>
      <c r="H126" s="44">
        <f>IF($E$126="",IF($F$126&gt;0,"Ny data",IF($F$126="","",0)),IF($E$126=0,IF($F$126=0,0,"Ny data"),($F$126-$E$126)/$E$126))</f>
        <v>0</v>
      </c>
      <c r="I126" s="58" t="s">
        <v>211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5">
      <c r="A127" s="36" t="s">
        <v>32</v>
      </c>
      <c r="B127" s="37" t="s">
        <v>20</v>
      </c>
      <c r="C127" s="38">
        <v>20</v>
      </c>
      <c r="D127" s="43">
        <v>0</v>
      </c>
      <c r="E127" s="60">
        <v>17500</v>
      </c>
      <c r="F127" s="60">
        <v>17500</v>
      </c>
      <c r="G127" s="44" t="str">
        <f>IF($D$127="",IF($E$127&gt;0,"Ny data",IF($E$127="","",0)),IF($D$127=0,IF($E$127=0,0,"Ny data"),($E$127-$D$127)/$D$127))</f>
        <v>Ny data</v>
      </c>
      <c r="H127" s="44">
        <f>IF($E$127="",IF($F$127&gt;0,"Ny data",IF($F$127="","",0)),IF($E$127=0,IF($F$127=0,0,"Ny data"),($F$127-$E$127)/$E$127))</f>
        <v>0</v>
      </c>
      <c r="I127" s="58" t="s">
        <v>211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5">
      <c r="A128" s="36" t="s">
        <v>33</v>
      </c>
      <c r="B128" s="37" t="s">
        <v>20</v>
      </c>
      <c r="C128" s="38">
        <v>10</v>
      </c>
      <c r="D128" s="43">
        <v>0</v>
      </c>
      <c r="E128" s="60">
        <v>17500</v>
      </c>
      <c r="F128" s="60">
        <v>17500</v>
      </c>
      <c r="G128" s="44" t="str">
        <f>IF($D$128="",IF($E$128&gt;0,"Ny data",IF($E$128="","",0)),IF($D$128=0,IF($E$128=0,0,"Ny data"),($E$128-$D$128)/$D$128))</f>
        <v>Ny data</v>
      </c>
      <c r="H128" s="44">
        <f>IF($E$128="",IF($F$128&gt;0,"Ny data",IF($F$128="","",0)),IF($E$128=0,IF($F$128=0,0,"Ny data"),($F$128-$E$128)/$E$128))</f>
        <v>0</v>
      </c>
      <c r="I128" s="58" t="s">
        <v>211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5">
      <c r="A129" s="36" t="s">
        <v>34</v>
      </c>
      <c r="B129" s="37" t="s">
        <v>20</v>
      </c>
      <c r="C129" s="38">
        <v>60</v>
      </c>
      <c r="D129" s="43">
        <v>0</v>
      </c>
      <c r="E129" s="60">
        <v>17500</v>
      </c>
      <c r="F129" s="60">
        <v>17500</v>
      </c>
      <c r="G129" s="44" t="str">
        <f>IF($D$129="",IF($E$129&gt;0,"Ny data",IF($E$129="","",0)),IF($D$129=0,IF($E$129=0,0,"Ny data"),($E$129-$D$129)/$D$129))</f>
        <v>Ny data</v>
      </c>
      <c r="H129" s="44">
        <f>IF($E$129="",IF($F$129&gt;0,"Ny data",IF($F$129="","",0)),IF($E$129=0,IF($F$129=0,0,"Ny data"),($F$129-$E$129)/$E$129))</f>
        <v>0</v>
      </c>
      <c r="I129" s="58" t="s">
        <v>211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5">
      <c r="A130" s="36" t="s">
        <v>35</v>
      </c>
      <c r="B130" s="37" t="s">
        <v>20</v>
      </c>
      <c r="C130" s="38">
        <v>20</v>
      </c>
      <c r="D130" s="43">
        <v>0</v>
      </c>
      <c r="E130" s="60">
        <v>17500</v>
      </c>
      <c r="F130" s="60">
        <v>17500</v>
      </c>
      <c r="G130" s="44" t="str">
        <f>IF($D$130="",IF($E$130&gt;0,"Ny data",IF($E$130="","",0)),IF($D$130=0,IF($E$130=0,0,"Ny data"),($E$130-$D$130)/$D$130))</f>
        <v>Ny data</v>
      </c>
      <c r="H130" s="44">
        <f>IF($E$130="",IF($F$130&gt;0,"Ny data",IF($F$130="","",0)),IF($E$130=0,IF($F$130=0,0,"Ny data"),($F$130-$E$130)/$E$130))</f>
        <v>0</v>
      </c>
      <c r="I130" s="58" t="s">
        <v>211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5">
      <c r="A131" s="36" t="s">
        <v>36</v>
      </c>
      <c r="B131" s="37" t="s">
        <v>20</v>
      </c>
      <c r="C131" s="38">
        <v>10</v>
      </c>
      <c r="D131" s="43">
        <v>0</v>
      </c>
      <c r="E131" s="60">
        <v>17500</v>
      </c>
      <c r="F131" s="60">
        <v>17500</v>
      </c>
      <c r="G131" s="44" t="str">
        <f>IF($D$131="",IF($E$131&gt;0,"Ny data",IF($E$131="","",0)),IF($D$131=0,IF($E$131=0,0,"Ny data"),($E$131-$D$131)/$D$131))</f>
        <v>Ny data</v>
      </c>
      <c r="H131" s="44">
        <f>IF($E$131="",IF($F$131&gt;0,"Ny data",IF($F$131="","",0)),IF($E$131=0,IF($F$131=0,0,"Ny data"),($F$131-$E$131)/$E$131))</f>
        <v>0</v>
      </c>
      <c r="I131" s="58" t="s">
        <v>211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>
        <v>0</v>
      </c>
      <c r="F134" s="39">
        <v>0</v>
      </c>
      <c r="G134" s="44">
        <f>IF($D$134="",IF($E$134&gt;0,"Ny data",IF($E$134="","",0)),IF($D$134=0,IF($E$134=0,0,"Ny data"),($E$134-$D$134)/$D$134))</f>
        <v>0</v>
      </c>
      <c r="H134" s="44">
        <f>IF($E$134="",IF($F$134&gt;0,"Ny data",IF($F$134="","",0)),IF($E$134=0,IF($F$134=0,0,"Ny data"),($F$134-$E$134)/$E$134))</f>
        <v>0</v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5">
      <c r="A136" s="36" t="s">
        <v>41</v>
      </c>
      <c r="B136" s="37" t="s">
        <v>20</v>
      </c>
      <c r="C136" s="38">
        <v>60</v>
      </c>
      <c r="D136" s="43">
        <v>0</v>
      </c>
      <c r="E136" s="60">
        <v>17500</v>
      </c>
      <c r="F136" s="60">
        <v>17500</v>
      </c>
      <c r="G136" s="44" t="str">
        <f>IF($D$136="",IF($E$136&gt;0,"Ny data",IF($E$136="","",0)),IF($D$136=0,IF($E$136=0,0,"Ny data"),($E$136-$D$136)/$D$136))</f>
        <v>Ny data</v>
      </c>
      <c r="H136" s="44">
        <f>IF($E$136="",IF($F$136&gt;0,"Ny data",IF($F$136="","",0)),IF($E$136=0,IF($F$136=0,0,"Ny data"),($F$136-$E$136)/$E$136))</f>
        <v>0</v>
      </c>
      <c r="I136" s="58" t="s">
        <v>211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5">
      <c r="A137" s="36" t="s">
        <v>42</v>
      </c>
      <c r="B137" s="37" t="s">
        <v>20</v>
      </c>
      <c r="C137" s="38">
        <v>20</v>
      </c>
      <c r="D137" s="43">
        <v>0</v>
      </c>
      <c r="E137" s="60">
        <v>17500</v>
      </c>
      <c r="F137" s="60">
        <v>17500</v>
      </c>
      <c r="G137" s="44" t="str">
        <f>IF($D$137="",IF($E$137&gt;0,"Ny data",IF($E$137="","",0)),IF($D$137=0,IF($E$137=0,0,"Ny data"),($E$137-$D$137)/$D$137))</f>
        <v>Ny data</v>
      </c>
      <c r="H137" s="44">
        <f>IF($E$137="",IF($F$137&gt;0,"Ny data",IF($F$137="","",0)),IF($E$137=0,IF($F$137=0,0,"Ny data"),($F$137-$E$137)/$E$137))</f>
        <v>0</v>
      </c>
      <c r="I137" s="58" t="s">
        <v>211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5">
      <c r="A138" s="36" t="s">
        <v>43</v>
      </c>
      <c r="B138" s="37" t="s">
        <v>20</v>
      </c>
      <c r="C138" s="38">
        <v>10</v>
      </c>
      <c r="D138" s="43">
        <v>0</v>
      </c>
      <c r="E138" s="60">
        <v>17500</v>
      </c>
      <c r="F138" s="60">
        <v>17500</v>
      </c>
      <c r="G138" s="44" t="str">
        <f>IF($D$138="",IF($E$138&gt;0,"Ny data",IF($E$138="","",0)),IF($D$138=0,IF($E$138=0,0,"Ny data"),($E$138-$D$138)/$D$138))</f>
        <v>Ny data</v>
      </c>
      <c r="H138" s="44">
        <f>IF($E$138="",IF($F$138&gt;0,"Ny data",IF($F$138="","",0)),IF($E$138=0,IF($F$138=0,0,"Ny data"),($F$138-$E$138)/$E$138))</f>
        <v>0</v>
      </c>
      <c r="I138" s="58" t="s">
        <v>211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5">
      <c r="A139" s="36" t="s">
        <v>44</v>
      </c>
      <c r="B139" s="37" t="s">
        <v>20</v>
      </c>
      <c r="C139" s="38">
        <v>60</v>
      </c>
      <c r="D139" s="43">
        <v>0</v>
      </c>
      <c r="E139" s="60">
        <v>17500</v>
      </c>
      <c r="F139" s="60">
        <v>17500</v>
      </c>
      <c r="G139" s="44" t="str">
        <f>IF($D$139="",IF($E$139&gt;0,"Ny data",IF($E$139="","",0)),IF($D$139=0,IF($E$139=0,0,"Ny data"),($E$139-$D$139)/$D$139))</f>
        <v>Ny data</v>
      </c>
      <c r="H139" s="44">
        <f>IF($E$139="",IF($F$139&gt;0,"Ny data",IF($F$139="","",0)),IF($E$139=0,IF($F$139=0,0,"Ny data"),($F$139-$E$139)/$E$139))</f>
        <v>0</v>
      </c>
      <c r="I139" s="58" t="s">
        <v>211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5">
      <c r="A140" s="36" t="s">
        <v>45</v>
      </c>
      <c r="B140" s="37" t="s">
        <v>20</v>
      </c>
      <c r="C140" s="38">
        <v>20</v>
      </c>
      <c r="D140" s="43">
        <v>0</v>
      </c>
      <c r="E140" s="60">
        <v>17500</v>
      </c>
      <c r="F140" s="60">
        <v>17500</v>
      </c>
      <c r="G140" s="44" t="str">
        <f>IF($D$140="",IF($E$140&gt;0,"Ny data",IF($E$140="","",0)),IF($D$140=0,IF($E$140=0,0,"Ny data"),($E$140-$D$140)/$D$140))</f>
        <v>Ny data</v>
      </c>
      <c r="H140" s="44">
        <f>IF($E$140="",IF($F$140&gt;0,"Ny data",IF($F$140="","",0)),IF($E$140=0,IF($F$140=0,0,"Ny data"),($F$140-$E$140)/$E$140))</f>
        <v>0</v>
      </c>
      <c r="I140" s="58" t="s">
        <v>211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5">
      <c r="A141" s="36" t="s">
        <v>46</v>
      </c>
      <c r="B141" s="37" t="s">
        <v>20</v>
      </c>
      <c r="C141" s="38">
        <v>10</v>
      </c>
      <c r="D141" s="43">
        <v>0</v>
      </c>
      <c r="E141" s="60">
        <v>17500</v>
      </c>
      <c r="F141" s="60">
        <v>17500</v>
      </c>
      <c r="G141" s="44" t="str">
        <f>IF($D$141="",IF($E$141&gt;0,"Ny data",IF($E$141="","",0)),IF($D$141=0,IF($E$141=0,0,"Ny data"),($E$141-$D$141)/$D$141))</f>
        <v>Ny data</v>
      </c>
      <c r="H141" s="44">
        <f>IF($E$141="",IF($F$141&gt;0,"Ny data",IF($F$141="","",0)),IF($E$141=0,IF($F$141=0,0,"Ny data"),($F$141-$E$141)/$E$141))</f>
        <v>0</v>
      </c>
      <c r="I141" s="58" t="s">
        <v>211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5">
      <c r="A142" s="36" t="s">
        <v>47</v>
      </c>
      <c r="B142" s="37" t="s">
        <v>20</v>
      </c>
      <c r="C142" s="38">
        <v>60</v>
      </c>
      <c r="D142" s="43">
        <v>0</v>
      </c>
      <c r="E142" s="60">
        <v>17500</v>
      </c>
      <c r="F142" s="60">
        <v>17500</v>
      </c>
      <c r="G142" s="44" t="str">
        <f>IF($D$142="",IF($E$142&gt;0,"Ny data",IF($E$142="","",0)),IF($D$142=0,IF($E$142=0,0,"Ny data"),($E$142-$D$142)/$D$142))</f>
        <v>Ny data</v>
      </c>
      <c r="H142" s="44">
        <f>IF($E$142="",IF($F$142&gt;0,"Ny data",IF($F$142="","",0)),IF($E$142=0,IF($F$142=0,0,"Ny data"),($F$142-$E$142)/$E$142))</f>
        <v>0</v>
      </c>
      <c r="I142" s="58" t="s">
        <v>211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5">
      <c r="A143" s="36" t="s">
        <v>48</v>
      </c>
      <c r="B143" s="37" t="s">
        <v>20</v>
      </c>
      <c r="C143" s="38">
        <v>20</v>
      </c>
      <c r="D143" s="43">
        <v>0</v>
      </c>
      <c r="E143" s="60">
        <v>17500</v>
      </c>
      <c r="F143" s="60">
        <v>17500</v>
      </c>
      <c r="G143" s="44" t="str">
        <f>IF($D$143="",IF($E$143&gt;0,"Ny data",IF($E$143="","",0)),IF($D$143=0,IF($E$143=0,0,"Ny data"),($E$143-$D$143)/$D$143))</f>
        <v>Ny data</v>
      </c>
      <c r="H143" s="44">
        <f>IF($E$143="",IF($F$143&gt;0,"Ny data",IF($F$143="","",0)),IF($E$143=0,IF($F$143=0,0,"Ny data"),($F$143-$E$143)/$E$143))</f>
        <v>0</v>
      </c>
      <c r="I143" s="58" t="s">
        <v>211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5">
      <c r="A144" s="36" t="s">
        <v>49</v>
      </c>
      <c r="B144" s="37" t="s">
        <v>20</v>
      </c>
      <c r="C144" s="38">
        <v>10</v>
      </c>
      <c r="D144" s="43">
        <v>0</v>
      </c>
      <c r="E144" s="60">
        <v>17500</v>
      </c>
      <c r="F144" s="60">
        <v>17500</v>
      </c>
      <c r="G144" s="44" t="str">
        <f>IF($D$144="",IF($E$144&gt;0,"Ny data",IF($E$144="","",0)),IF($D$144=0,IF($E$144=0,0,"Ny data"),($E$144-$D$144)/$D$144))</f>
        <v>Ny data</v>
      </c>
      <c r="H144" s="44">
        <f>IF($E$144="",IF($F$144&gt;0,"Ny data",IF($F$144="","",0)),IF($E$144=0,IF($F$144=0,0,"Ny data"),($F$144-$E$144)/$E$144))</f>
        <v>0</v>
      </c>
      <c r="I144" s="58" t="s">
        <v>211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5">
      <c r="A145" s="36" t="s">
        <v>50</v>
      </c>
      <c r="B145" s="37" t="s">
        <v>20</v>
      </c>
      <c r="C145" s="38">
        <v>60</v>
      </c>
      <c r="D145" s="43">
        <v>0</v>
      </c>
      <c r="E145" s="60">
        <v>17500</v>
      </c>
      <c r="F145" s="60">
        <v>17500</v>
      </c>
      <c r="G145" s="44" t="str">
        <f>IF($D$145="",IF($E$145&gt;0,"Ny data",IF($E$145="","",0)),IF($D$145=0,IF($E$145=0,0,"Ny data"),($E$145-$D$145)/$D$145))</f>
        <v>Ny data</v>
      </c>
      <c r="H145" s="44">
        <f>IF($E$145="",IF($F$145&gt;0,"Ny data",IF($F$145="","",0)),IF($E$145=0,IF($F$145=0,0,"Ny data"),($F$145-$E$145)/$E$145))</f>
        <v>0</v>
      </c>
      <c r="I145" s="58" t="s">
        <v>211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5">
      <c r="A146" s="36" t="s">
        <v>51</v>
      </c>
      <c r="B146" s="37" t="s">
        <v>20</v>
      </c>
      <c r="C146" s="38">
        <v>20</v>
      </c>
      <c r="D146" s="43">
        <v>0</v>
      </c>
      <c r="E146" s="60">
        <v>17500</v>
      </c>
      <c r="F146" s="60">
        <v>17500</v>
      </c>
      <c r="G146" s="44" t="str">
        <f>IF($D$146="",IF($E$146&gt;0,"Ny data",IF($E$146="","",0)),IF($D$146=0,IF($E$146=0,0,"Ny data"),($E$146-$D$146)/$D$146))</f>
        <v>Ny data</v>
      </c>
      <c r="H146" s="44">
        <f>IF($E$146="",IF($F$146&gt;0,"Ny data",IF($F$146="","",0)),IF($E$146=0,IF($F$146=0,0,"Ny data"),($F$146-$E$146)/$E$146))</f>
        <v>0</v>
      </c>
      <c r="I146" s="58" t="s">
        <v>211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5">
      <c r="A147" s="36" t="s">
        <v>52</v>
      </c>
      <c r="B147" s="37" t="s">
        <v>20</v>
      </c>
      <c r="C147" s="38">
        <v>10</v>
      </c>
      <c r="D147" s="43">
        <v>0</v>
      </c>
      <c r="E147" s="60">
        <v>17500</v>
      </c>
      <c r="F147" s="60">
        <v>17500</v>
      </c>
      <c r="G147" s="44" t="str">
        <f>IF($D$147="",IF($E$147&gt;0,"Ny data",IF($E$147="","",0)),IF($D$147=0,IF($E$147=0,0,"Ny data"),($E$147-$D$147)/$D$147))</f>
        <v>Ny data</v>
      </c>
      <c r="H147" s="44">
        <f>IF($E$147="",IF($F$147&gt;0,"Ny data",IF($F$147="","",0)),IF($E$147=0,IF($F$147=0,0,"Ny data"),($F$147-$E$147)/$E$147))</f>
        <v>0</v>
      </c>
      <c r="I147" s="58" t="s">
        <v>211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>
        <v>0</v>
      </c>
      <c r="F153" s="39">
        <v>0</v>
      </c>
      <c r="G153" s="44">
        <f>IF($D$153="",IF($E$153&gt;0,"Ny data",IF($E$153="","",0)),IF($D$153=0,IF($E$153=0,0,"Ny data"),($E$153-$D$153)/$D$153))</f>
        <v>0</v>
      </c>
      <c r="H153" s="44">
        <f>IF($E$153="",IF($F$153&gt;0,"Ny data",IF($F$153="","",0)),IF($E$153=0,IF($F$153=0,0,"Ny data"),($F$153-$E$153)/$E$153))</f>
        <v>0</v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5">
      <c r="A155" s="36" t="s">
        <v>56</v>
      </c>
      <c r="B155" s="37" t="s">
        <v>20</v>
      </c>
      <c r="C155" s="38">
        <v>60</v>
      </c>
      <c r="D155" s="43">
        <v>0</v>
      </c>
      <c r="E155" s="60">
        <v>17500</v>
      </c>
      <c r="F155" s="60">
        <v>17500</v>
      </c>
      <c r="G155" s="44" t="str">
        <f>IF($D$155="",IF($E$155&gt;0,"Ny data",IF($E$155="","",0)),IF($D$155=0,IF($E$155=0,0,"Ny data"),($E$155-$D$155)/$D$155))</f>
        <v>Ny data</v>
      </c>
      <c r="H155" s="44">
        <f>IF($E$155="",IF($F$155&gt;0,"Ny data",IF($F$155="","",0)),IF($E$155=0,IF($F$155=0,0,"Ny data"),($F$155-$E$155)/$E$155))</f>
        <v>0</v>
      </c>
      <c r="I155" s="58" t="s">
        <v>211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5">
      <c r="A156" s="36" t="s">
        <v>57</v>
      </c>
      <c r="B156" s="37" t="s">
        <v>20</v>
      </c>
      <c r="C156" s="38">
        <v>20</v>
      </c>
      <c r="D156" s="43">
        <v>0</v>
      </c>
      <c r="E156" s="60">
        <v>17500</v>
      </c>
      <c r="F156" s="60">
        <v>17500</v>
      </c>
      <c r="G156" s="44" t="str">
        <f>IF($D$156="",IF($E$156&gt;0,"Ny data",IF($E$156="","",0)),IF($D$156=0,IF($E$156=0,0,"Ny data"),($E$156-$D$156)/$D$156))</f>
        <v>Ny data</v>
      </c>
      <c r="H156" s="44">
        <f>IF($E$156="",IF($F$156&gt;0,"Ny data",IF($F$156="","",0)),IF($E$156=0,IF($F$156=0,0,"Ny data"),($F$156-$E$156)/$E$156))</f>
        <v>0</v>
      </c>
      <c r="I156" s="58" t="s">
        <v>211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5">
      <c r="A157" s="36" t="s">
        <v>58</v>
      </c>
      <c r="B157" s="37" t="s">
        <v>20</v>
      </c>
      <c r="C157" s="38">
        <v>10</v>
      </c>
      <c r="D157" s="43">
        <v>0</v>
      </c>
      <c r="E157" s="60">
        <v>17500</v>
      </c>
      <c r="F157" s="60">
        <v>17500</v>
      </c>
      <c r="G157" s="44" t="str">
        <f>IF($D$157="",IF($E$157&gt;0,"Ny data",IF($E$157="","",0)),IF($D$157=0,IF($E$157=0,0,"Ny data"),($E$157-$D$157)/$D$157))</f>
        <v>Ny data</v>
      </c>
      <c r="H157" s="44">
        <f>IF($E$157="",IF($F$157&gt;0,"Ny data",IF($F$157="","",0)),IF($E$157=0,IF($F$157=0,0,"Ny data"),($F$157-$E$157)/$E$157))</f>
        <v>0</v>
      </c>
      <c r="I157" s="58" t="s">
        <v>211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5">
      <c r="A159" s="36" t="s">
        <v>60</v>
      </c>
      <c r="B159" s="37" t="s">
        <v>20</v>
      </c>
      <c r="C159" s="38">
        <v>60</v>
      </c>
      <c r="D159" s="43">
        <v>0</v>
      </c>
      <c r="E159" s="60">
        <v>17500</v>
      </c>
      <c r="F159" s="60">
        <v>17500</v>
      </c>
      <c r="G159" s="44" t="str">
        <f>IF($D$159="",IF($E$159&gt;0,"Ny data",IF($E$159="","",0)),IF($D$159=0,IF($E$159=0,0,"Ny data"),($E$159-$D$159)/$D$159))</f>
        <v>Ny data</v>
      </c>
      <c r="H159" s="44">
        <f>IF($E$159="",IF($F$159&gt;0,"Ny data",IF($F$159="","",0)),IF($E$159=0,IF($F$159=0,0,"Ny data"),($F$159-$E$159)/$E$159))</f>
        <v>0</v>
      </c>
      <c r="I159" s="58" t="s">
        <v>211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5">
      <c r="A160" s="36" t="s">
        <v>61</v>
      </c>
      <c r="B160" s="37" t="s">
        <v>20</v>
      </c>
      <c r="C160" s="38">
        <v>20</v>
      </c>
      <c r="D160" s="43">
        <v>0</v>
      </c>
      <c r="E160" s="60">
        <v>17500</v>
      </c>
      <c r="F160" s="60">
        <v>17500</v>
      </c>
      <c r="G160" s="44" t="str">
        <f>IF($D$160="",IF($E$160&gt;0,"Ny data",IF($E$160="","",0)),IF($D$160=0,IF($E$160=0,0,"Ny data"),($E$160-$D$160)/$D$160))</f>
        <v>Ny data</v>
      </c>
      <c r="H160" s="44">
        <f>IF($E$160="",IF($F$160&gt;0,"Ny data",IF($F$160="","",0)),IF($E$160=0,IF($F$160=0,0,"Ny data"),($F$160-$E$160)/$E$160))</f>
        <v>0</v>
      </c>
      <c r="I160" s="58" t="s">
        <v>211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5">
      <c r="A161" s="36" t="s">
        <v>62</v>
      </c>
      <c r="B161" s="37" t="s">
        <v>20</v>
      </c>
      <c r="C161" s="38">
        <v>10</v>
      </c>
      <c r="D161" s="43">
        <v>0</v>
      </c>
      <c r="E161" s="60">
        <v>17500</v>
      </c>
      <c r="F161" s="60">
        <v>17500</v>
      </c>
      <c r="G161" s="44" t="str">
        <f>IF($D$161="",IF($E$161&gt;0,"Ny data",IF($E$161="","",0)),IF($D$161=0,IF($E$161=0,0,"Ny data"),($E$161-$D$161)/$D$161))</f>
        <v>Ny data</v>
      </c>
      <c r="H161" s="44">
        <f>IF($E$161="",IF($F$161&gt;0,"Ny data",IF($F$161="","",0)),IF($E$161=0,IF($F$161=0,0,"Ny data"),($F$161-$E$161)/$E$161))</f>
        <v>0</v>
      </c>
      <c r="I161" s="58" t="s">
        <v>211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60">
        <v>1650</v>
      </c>
      <c r="F170" s="60">
        <v>1650</v>
      </c>
      <c r="G170" s="44" t="str">
        <f>IF($D$170="",IF($E$170&gt;0,"Ny data",IF($E$170="","",0)),IF($D$170=0,IF($E$170=0,0,"Ny data"),($E$170-$D$170)/$D$170))</f>
        <v>Ny data</v>
      </c>
      <c r="H170" s="44">
        <f>IF($E$170="",IF($F$170&gt;0,"Ny data",IF($F$170="","",0)),IF($E$170=0,IF($F$170=0,0,"Ny data"),($F$170-$E$170)/$E$170))</f>
        <v>0</v>
      </c>
      <c r="I170" s="39" t="s">
        <v>221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>
        <v>0</v>
      </c>
      <c r="F172" s="39">
        <v>0</v>
      </c>
      <c r="G172" s="44">
        <f>IF($D$172="",IF($E$172&gt;0,"Ny data",IF($E$172="","",0)),IF($D$172=0,IF($E$172=0,0,"Ny data"),($E$172-$D$172)/$D$172))</f>
        <v>0</v>
      </c>
      <c r="H172" s="44">
        <f>IF($E$172="",IF($F$172&gt;0,"Ny data",IF($F$172="","",0)),IF($E$172=0,IF($F$172=0,0,"Ny data"),($F$172-$E$172)/$E$172))</f>
        <v>0</v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>
        <v>0</v>
      </c>
      <c r="F191" s="39">
        <v>0</v>
      </c>
      <c r="G191" s="44">
        <f>IF($D$191="",IF($E$191&gt;0,"Ny data",IF($E$191="","",0)),IF($D$191=0,IF($E$191=0,0,"Ny data"),($E$191-$D$191)/$D$191))</f>
        <v>0</v>
      </c>
      <c r="H191" s="44">
        <f>IF($E$191="",IF($F$191&gt;0,"Ny data",IF($F$191="","",0)),IF($E$191=0,IF($F$191=0,0,"Ny data"),($F$191-$E$191)/$E$191))</f>
        <v>0</v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>
        <v>0</v>
      </c>
      <c r="F195" s="39"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>
        <v>0</v>
      </c>
      <c r="F205" s="39">
        <v>0</v>
      </c>
      <c r="G205" s="44">
        <f>IF($D$205="",IF($E$205&gt;0,"Ny data",IF($E$205="","",0)),IF($D$205=0,IF($E$205=0,0,"Ny data"),($E$205-$D$205)/$D$205))</f>
        <v>0</v>
      </c>
      <c r="H205" s="44">
        <f>IF($E$205="",IF($F$205&gt;0,"Ny data",IF($F$205="","",0)),IF($E$205=0,IF($F$205=0,0,"Ny data"),($F$205-$E$205)/$E$205))</f>
        <v>0</v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>
        <v>0</v>
      </c>
      <c r="F209" s="39"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>
        <v>0</v>
      </c>
      <c r="F219" s="39">
        <v>0</v>
      </c>
      <c r="G219" s="44">
        <f>IF($D$219="",IF($E$219&gt;0,"Ny data",IF($E$219="","",0)),IF($D$219=0,IF($E$219=0,0,"Ny data"),($E$219-$D$219)/$D$219))</f>
        <v>0</v>
      </c>
      <c r="H219" s="44">
        <f>IF($E$219="",IF($F$219&gt;0,"Ny data",IF($F$219="","",0)),IF($E$219=0,IF($F$219=0,0,"Ny data"),($F$219-$E$219)/$E$219))</f>
        <v>0</v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60">
        <v>1400</v>
      </c>
      <c r="F225" s="60">
        <v>1400</v>
      </c>
      <c r="G225" s="44" t="str">
        <f>IF($D$225="",IF($E$225&gt;0,"Ny data",IF($E$225="","",0)),IF($D$225=0,IF($E$225=0,0,"Ny data"),($E$225-$D$225)/$D$225))</f>
        <v>Ny data</v>
      </c>
      <c r="H225" s="44">
        <f>IF($E$225="",IF($F$225&gt;0,"Ny data",IF($F$225="","",0)),IF($E$225=0,IF($F$225=0,0,"Ny data"),($F$225-$E$225)/$E$225))</f>
        <v>0</v>
      </c>
      <c r="I225" s="39" t="s">
        <v>222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>
        <v>0</v>
      </c>
      <c r="F233" s="39">
        <v>0</v>
      </c>
      <c r="G233" s="44">
        <f>IF($D$233="",IF($E$233&gt;0,"Ny data",IF($E$233="","",0)),IF($D$233=0,IF($E$233=0,0,"Ny data"),($E$233-$D$233)/$D$233))</f>
        <v>0</v>
      </c>
      <c r="H233" s="44">
        <f>IF($E$233="",IF($F$233&gt;0,"Ny data",IF($F$233="","",0)),IF($E$233=0,IF($F$233=0,0,"Ny data"),($F$233-$E$233)/$E$233))</f>
        <v>0</v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60">
        <v>1200</v>
      </c>
      <c r="F280" s="60">
        <v>1200</v>
      </c>
      <c r="G280" s="44" t="str">
        <f>IF($D$280="",IF($E$280&gt;0,"Ny data",IF($E$280="","",0)),IF($D$280=0,IF($E$280=0,0,"Ny data"),($E$280-$D$280)/$D$280))</f>
        <v>Ny data</v>
      </c>
      <c r="H280" s="44">
        <f>IF($E$280="",IF($F$280&gt;0,"Ny data",IF($F$280="","",0)),IF($E$280=0,IF($F$280=0,0,"Ny data"),($F$280-$E$280)/$E$280))</f>
        <v>0</v>
      </c>
      <c r="I280" s="39" t="s">
        <v>223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60">
        <v>1834</v>
      </c>
      <c r="F335" s="60">
        <v>1834</v>
      </c>
      <c r="G335" s="44" t="str">
        <f>IF($D$335="",IF($E$335&gt;0,"Ny data",IF($E$335="","",0)),IF($D$335=0,IF($E$335=0,0,"Ny data"),($E$335-$D$335)/$D$335))</f>
        <v>Ny data</v>
      </c>
      <c r="H335" s="44">
        <f>IF($E$335="",IF($F$335&gt;0,"Ny data",IF($F$335="","",0)),IF($E$335=0,IF($F$335=0,0,"Ny data"),($F$335-$E$335)/$E$335))</f>
        <v>0</v>
      </c>
      <c r="I335" s="39" t="s">
        <v>224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60">
        <v>700</v>
      </c>
      <c r="F390" s="60">
        <v>700</v>
      </c>
      <c r="G390" s="44" t="str">
        <f>IF($D$390="",IF($E$390&gt;0,"Ny data",IF($E$390="","",0)),IF($D$390=0,IF($E$390=0,0,"Ny data"),($E$390-$D$390)/$D$390))</f>
        <v>Ny data</v>
      </c>
      <c r="H390" s="44">
        <f>IF($E$390="",IF($F$390&gt;0,"Ny data",IF($F$390="","",0)),IF($E$390=0,IF($F$390=0,0,"Ny data"),($F$390-$E$390)/$E$390))</f>
        <v>0</v>
      </c>
      <c r="I390" s="39" t="s">
        <v>225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>
        <v>2500</v>
      </c>
      <c r="F445" s="39">
        <v>2500</v>
      </c>
      <c r="G445" s="44" t="str">
        <f>IF($D$445="",IF($E$445&gt;0,"Ny data",IF($E$445="","",0)),IF($D$445=0,IF($E$445=0,0,"Ny data"),($E$445-$D$445)/$D$445))</f>
        <v>Ny data</v>
      </c>
      <c r="H445" s="44">
        <f>IF($E$445="",IF($F$445&gt;0,"Ny data",IF($F$445="","",0)),IF($E$445=0,IF($F$445=0,0,"Ny data"),($F$445-$E$445)/$E$445))</f>
        <v>0</v>
      </c>
      <c r="I445" s="39" t="s">
        <v>226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uR1Nz75aYUN0Y4xWUZ4e3/v+2FYl5lbG6SZTQd4VxMGuO38WlXh+vE/ZHjE5RAGXvlO6cMMfU3tp9O00v9w/Ug==" saltValue="i9NCnn1G7Rlyn76Czv7AM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A324"/>
  <sheetViews>
    <sheetView topLeftCell="E1" zoomScaleNormal="100" workbookViewId="0">
      <selection activeCell="L3" sqref="L3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68" t="s">
        <v>7</v>
      </c>
      <c r="B1" s="62" t="s">
        <v>1</v>
      </c>
      <c r="C1" s="64" t="s">
        <v>2</v>
      </c>
      <c r="D1" s="64" t="s">
        <v>195</v>
      </c>
      <c r="E1" s="64" t="s">
        <v>201</v>
      </c>
      <c r="F1" s="64" t="s">
        <v>202</v>
      </c>
      <c r="G1" s="64" t="s">
        <v>203</v>
      </c>
      <c r="H1" s="64" t="s">
        <v>204</v>
      </c>
      <c r="I1" s="66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9"/>
      <c r="B2" s="63"/>
      <c r="C2" s="65"/>
      <c r="D2" s="65"/>
      <c r="E2" s="65"/>
      <c r="F2" s="65"/>
      <c r="G2" s="65"/>
      <c r="H2" s="65"/>
      <c r="I2" s="67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50">
        <v>324479</v>
      </c>
      <c r="E4" s="46">
        <f>D4</f>
        <v>324479</v>
      </c>
      <c r="F4" s="46">
        <f>E4+235</f>
        <v>324714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7.2423793219283841E-4</v>
      </c>
      <c r="I4" s="46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50">
        <v>83917</v>
      </c>
      <c r="E5" s="46">
        <f>D5</f>
        <v>83917</v>
      </c>
      <c r="F5" s="46">
        <f>E5</f>
        <v>83917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46"/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50">
        <v>12884</v>
      </c>
      <c r="E6" s="46">
        <f t="shared" ref="E6:F10" si="0">D6</f>
        <v>12884</v>
      </c>
      <c r="F6" s="46">
        <f t="shared" si="0"/>
        <v>12884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46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50">
        <v>873</v>
      </c>
      <c r="E7" s="46">
        <f t="shared" si="0"/>
        <v>873</v>
      </c>
      <c r="F7" s="46">
        <f t="shared" si="0"/>
        <v>873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46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50">
        <v>223</v>
      </c>
      <c r="E8" s="46">
        <f t="shared" si="0"/>
        <v>223</v>
      </c>
      <c r="F8" s="46">
        <f t="shared" si="0"/>
        <v>223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46"/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50">
        <v>0</v>
      </c>
      <c r="E9" s="46">
        <f t="shared" si="0"/>
        <v>0</v>
      </c>
      <c r="F9" s="46">
        <f t="shared" si="0"/>
        <v>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46"/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50">
        <v>0</v>
      </c>
      <c r="E10" s="46">
        <f t="shared" si="0"/>
        <v>0</v>
      </c>
      <c r="F10" s="46">
        <f t="shared" si="0"/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46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50">
        <v>5204</v>
      </c>
      <c r="E11" s="46">
        <f>3208+D11</f>
        <v>8412</v>
      </c>
      <c r="F11" s="46">
        <f>E11+436</f>
        <v>8848</v>
      </c>
      <c r="G11" s="44">
        <f>IF($D$11="",IF($E$11&gt;0,"Ny data",IF($E$11="","",0)),IF($D$11=0,IF($E$11=0,0,"Ny data"),($E$11-$D$11)/$D$11))</f>
        <v>0.61644888547271326</v>
      </c>
      <c r="H11" s="44">
        <f>IF($E$11="",IF($F$11&gt;0,"Ny data",IF($F$11="","",0)),IF($E$11=0,IF($F$11=0,0,"Ny data"),($F$11-$E$11)/$E$11))</f>
        <v>5.1830718021873515E-2</v>
      </c>
      <c r="I11" s="46" t="s">
        <v>212</v>
      </c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50">
        <v>14296</v>
      </c>
      <c r="E12" s="46">
        <f>D12+199</f>
        <v>14495</v>
      </c>
      <c r="F12" s="46">
        <f>E12+21</f>
        <v>14516</v>
      </c>
      <c r="G12" s="44">
        <f>IF($D$12="",IF($E$12&gt;0,"Ny data",IF($E$12="","",0)),IF($D$12=0,IF($E$12=0,0,"Ny data"),($E$12-$D$12)/$D$12))</f>
        <v>1.3919977616116396E-2</v>
      </c>
      <c r="H12" s="44">
        <f>IF($E$12="",IF($F$12&gt;0,"Ny data",IF($F$12="","",0)),IF($E$12=0,IF($F$12=0,0,"Ny data"),($F$12-$E$12)/$E$12))</f>
        <v>1.4487754398068299E-3</v>
      </c>
      <c r="I12" s="46"/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50">
        <v>0</v>
      </c>
      <c r="E13" s="46">
        <v>0</v>
      </c>
      <c r="F13" s="46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46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50">
        <v>0</v>
      </c>
      <c r="E14" s="46">
        <v>0</v>
      </c>
      <c r="F14" s="46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46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50">
        <v>0</v>
      </c>
      <c r="E15" s="46">
        <v>0</v>
      </c>
      <c r="F15" s="46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46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50">
        <v>0</v>
      </c>
      <c r="E16" s="46">
        <v>0</v>
      </c>
      <c r="F16" s="46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46"/>
    </row>
    <row r="17" spans="1:53" ht="12.75" x14ac:dyDescent="0.2">
      <c r="A17" s="32" t="s">
        <v>9</v>
      </c>
      <c r="B17" s="33"/>
      <c r="C17" s="34"/>
      <c r="D17" s="51"/>
      <c r="E17" s="47"/>
      <c r="F17" s="47"/>
      <c r="G17" s="34" t="str">
        <f>IF($D$17="",IF($E$17&gt;0,"Ny data",IF($E$17="","",0)),IF($D$17=0,IF($E$17=0,0,"Ny data"),($E$17-$D$17)/$D$17))</f>
        <v/>
      </c>
      <c r="H17" s="51" t="str">
        <f>IF($E$17="",IF($F$17&gt;0,"Ny data",IF($F$17="","",0)),IF($E$17=0,IF($F$17=0,0,"Ny data"),($F$17-$E$17)/$E$17))</f>
        <v/>
      </c>
      <c r="I17" s="47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50">
        <v>254733</v>
      </c>
      <c r="E18" s="46">
        <f>D18</f>
        <v>254733</v>
      </c>
      <c r="F18" s="46">
        <f>E18+2495</f>
        <v>257228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9.794569215610071E-3</v>
      </c>
      <c r="I18" s="46"/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50">
        <v>151163</v>
      </c>
      <c r="E19" s="46">
        <f>D19</f>
        <v>151163</v>
      </c>
      <c r="F19" s="46">
        <f>E19</f>
        <v>151163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46"/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50">
        <v>25698</v>
      </c>
      <c r="E20" s="46">
        <f t="shared" ref="E20:F23" si="1">D20</f>
        <v>25698</v>
      </c>
      <c r="F20" s="46">
        <f t="shared" si="1"/>
        <v>25698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46"/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50">
        <v>5087</v>
      </c>
      <c r="E21" s="46">
        <f t="shared" si="1"/>
        <v>5087</v>
      </c>
      <c r="F21" s="46">
        <f t="shared" si="1"/>
        <v>5087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46"/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50">
        <v>1273</v>
      </c>
      <c r="E22" s="46">
        <f t="shared" si="1"/>
        <v>1273</v>
      </c>
      <c r="F22" s="46">
        <f t="shared" si="1"/>
        <v>1273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46"/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50">
        <v>61</v>
      </c>
      <c r="E23" s="46">
        <f t="shared" si="1"/>
        <v>61</v>
      </c>
      <c r="F23" s="46">
        <f t="shared" si="1"/>
        <v>61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46"/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50">
        <v>111</v>
      </c>
      <c r="E24" s="61">
        <v>1111</v>
      </c>
      <c r="F24" s="61">
        <v>1111</v>
      </c>
      <c r="G24" s="44">
        <f>IF($D$24="",IF($E$24&gt;0,"Ny data",IF($E$24="","",0)),IF($D$24=0,IF($E$24=0,0,"Ny data"),($E$24-$D$24)/$D$24))</f>
        <v>9.0090090090090094</v>
      </c>
      <c r="H24" s="44">
        <f>IF($E$24="",IF($F$24&gt;0,"Ny data",IF($F$24="","",0)),IF($E$24=0,IF($F$24=0,0,"Ny data"),($F$24-$E$24)/$E$24))</f>
        <v>0</v>
      </c>
      <c r="I24" s="46" t="s">
        <v>227</v>
      </c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50">
        <v>2454</v>
      </c>
      <c r="E25" s="46">
        <f>D25+68</f>
        <v>2522</v>
      </c>
      <c r="F25" s="46">
        <f>E25+89</f>
        <v>2611</v>
      </c>
      <c r="G25" s="44">
        <f>IF($D$25="",IF($E$25&gt;0,"Ny data",IF($E$25="","",0)),IF($D$25=0,IF($E$25=0,0,"Ny data"),($E$25-$D$25)/$D$25))</f>
        <v>2.7709861450692746E-2</v>
      </c>
      <c r="H25" s="44">
        <f>IF($E$25="",IF($F$25&gt;0,"Ny data",IF($F$25="","",0)),IF($E$25=0,IF($F$25=0,0,"Ny data"),($F$25-$E$25)/$E$25))</f>
        <v>3.5289452815226011E-2</v>
      </c>
      <c r="I25" s="46"/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50">
        <v>8835</v>
      </c>
      <c r="E26" s="46">
        <f>D26+392</f>
        <v>9227</v>
      </c>
      <c r="F26" s="46">
        <f>E26+82</f>
        <v>9309</v>
      </c>
      <c r="G26" s="44">
        <f>IF($D$26="",IF($E$26&gt;0,"Ny data",IF($E$26="","",0)),IF($D$26=0,IF($E$26=0,0,"Ny data"),($E$26-$D$26)/$D$26))</f>
        <v>4.4368986983588002E-2</v>
      </c>
      <c r="H26" s="44">
        <f>IF($E$26="",IF($F$26&gt;0,"Ny data",IF($F$26="","",0)),IF($E$26=0,IF($F$26=0,0,"Ny data"),($F$26-$E$26)/$E$26))</f>
        <v>8.8869621762219572E-3</v>
      </c>
      <c r="I26" s="46"/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50">
        <v>879</v>
      </c>
      <c r="E27" s="46">
        <v>879</v>
      </c>
      <c r="F27" s="46">
        <v>879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46"/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50">
        <v>0</v>
      </c>
      <c r="E28" s="46">
        <f>D28</f>
        <v>0</v>
      </c>
      <c r="F28" s="46">
        <f>E28</f>
        <v>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46"/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50">
        <v>0</v>
      </c>
      <c r="E29" s="46">
        <f t="shared" ref="E29:F30" si="2">D29</f>
        <v>0</v>
      </c>
      <c r="F29" s="46">
        <f t="shared" si="2"/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46"/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50">
        <v>0</v>
      </c>
      <c r="E30" s="46">
        <f t="shared" si="2"/>
        <v>0</v>
      </c>
      <c r="F30" s="46">
        <f t="shared" si="2"/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46"/>
    </row>
    <row r="31" spans="1:53" s="21" customFormat="1" ht="15.75" x14ac:dyDescent="0.25">
      <c r="A31" s="32" t="s">
        <v>10</v>
      </c>
      <c r="B31" s="33"/>
      <c r="C31" s="34"/>
      <c r="D31" s="51"/>
      <c r="E31" s="47"/>
      <c r="F31" s="47"/>
      <c r="G31" s="34" t="str">
        <f>IF($D$31="",IF($E$31&gt;0,"Ny data",IF($E$31="","",0)),IF($D$31=0,IF($E$31=0,0,"Ny data"),($E$31-$D$31)/$D$31))</f>
        <v/>
      </c>
      <c r="H31" s="51" t="str">
        <f>IF($E$31="",IF($F$31&gt;0,"Ny data",IF($F$31="","",0)),IF($E$31=0,IF($F$31=0,0,"Ny data"),($F$31-$E$31)/$E$31))</f>
        <v/>
      </c>
      <c r="I31" s="4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52">
        <v>0</v>
      </c>
      <c r="E32" s="48"/>
      <c r="F32" s="48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48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52">
        <v>0</v>
      </c>
      <c r="E33" s="48"/>
      <c r="F33" s="48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48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52">
        <v>0</v>
      </c>
      <c r="E34" s="48"/>
      <c r="F34" s="48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48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52">
        <v>0</v>
      </c>
      <c r="E35" s="48"/>
      <c r="F35" s="48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48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52">
        <v>0</v>
      </c>
      <c r="E36" s="48"/>
      <c r="F36" s="48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48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52">
        <v>0</v>
      </c>
      <c r="E37" s="48"/>
      <c r="F37" s="48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48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52">
        <v>0</v>
      </c>
      <c r="E38" s="48"/>
      <c r="F38" s="48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48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52">
        <v>0</v>
      </c>
      <c r="E39" s="48"/>
      <c r="F39" s="48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48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52">
        <v>0</v>
      </c>
      <c r="E40" s="48"/>
      <c r="F40" s="48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48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52">
        <v>0</v>
      </c>
      <c r="E41" s="48"/>
      <c r="F41" s="48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48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52">
        <v>0</v>
      </c>
      <c r="E42" s="48"/>
      <c r="F42" s="48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48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52">
        <v>0</v>
      </c>
      <c r="E43" s="48"/>
      <c r="F43" s="48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48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52">
        <v>0</v>
      </c>
      <c r="E44" s="48"/>
      <c r="F44" s="48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48"/>
    </row>
    <row r="45" spans="1:9" ht="12.75" x14ac:dyDescent="0.2">
      <c r="A45" s="32" t="s">
        <v>11</v>
      </c>
      <c r="B45" s="33"/>
      <c r="C45" s="34"/>
      <c r="D45" s="51"/>
      <c r="E45" s="47"/>
      <c r="F45" s="47"/>
      <c r="G45" s="34" t="str">
        <f>IF($D$45="",IF($E$45&gt;0,"Ny data",IF($E$45="","",0)),IF($D$45=0,IF($E$45=0,0,"Ny data"),($E$45-$D$45)/$D$45))</f>
        <v/>
      </c>
      <c r="H45" s="51" t="str">
        <f>IF($E$45="",IF($F$45&gt;0,"Ny data",IF($F$45="","",0)),IF($E$45=0,IF($F$45=0,0,"Ny data"),($F$45-$E$45)/$E$45))</f>
        <v/>
      </c>
      <c r="I45" s="47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52">
        <v>0</v>
      </c>
      <c r="E46" s="48"/>
      <c r="F46" s="48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48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52">
        <v>0</v>
      </c>
      <c r="E47" s="48"/>
      <c r="F47" s="48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48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52">
        <v>0</v>
      </c>
      <c r="E48" s="48"/>
      <c r="F48" s="48"/>
      <c r="G48" s="44">
        <f>IF($D$48="",IF($E$48&gt;0,"Ny data",IF($E$48="","",0)),IF($D$48=0,IF($E$48=0,0,"Ny data"),($E$48-$D$48)/$D$48))</f>
        <v>0</v>
      </c>
      <c r="H48" s="44" t="str">
        <f>IF($E$48="",IF($F$48&gt;0,"Ny data",IF($F$48="","",0)),IF($E$48=0,IF($F$48=0,0,"Ny data"),($F$48-$E$48)/$E$48))</f>
        <v/>
      </c>
      <c r="I48" s="48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52">
        <v>0</v>
      </c>
      <c r="E49" s="48"/>
      <c r="F49" s="48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48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52">
        <v>0</v>
      </c>
      <c r="E50" s="48"/>
      <c r="F50" s="48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48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52">
        <v>0</v>
      </c>
      <c r="E51" s="48"/>
      <c r="F51" s="48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48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52">
        <v>0</v>
      </c>
      <c r="E52" s="48"/>
      <c r="F52" s="48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48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52">
        <v>0</v>
      </c>
      <c r="E53" s="48"/>
      <c r="F53" s="48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48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52">
        <v>0</v>
      </c>
      <c r="E54" s="48"/>
      <c r="F54" s="48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48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52">
        <v>0</v>
      </c>
      <c r="E55" s="48"/>
      <c r="F55" s="48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48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52">
        <v>0</v>
      </c>
      <c r="E56" s="48"/>
      <c r="F56" s="48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48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52">
        <v>0</v>
      </c>
      <c r="E57" s="48"/>
      <c r="F57" s="48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48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52">
        <v>0</v>
      </c>
      <c r="E58" s="48"/>
      <c r="F58" s="48"/>
      <c r="G58" s="44">
        <f>IF($D$58="",IF($E$58&gt;0,"Ny data",IF($E$58="","",0)),IF($D$58=0,IF($E$58=0,0,"Ny data"),($E$58-$D$58)/$D$58))</f>
        <v>0</v>
      </c>
      <c r="H58" s="44" t="str">
        <f>IF($E$58="",IF($F$58&gt;0,"Ny data",IF($F$58="","",0)),IF($E$58=0,IF($F$58=0,0,"Ny data"),($F$58-$E$58)/$E$58))</f>
        <v/>
      </c>
      <c r="I58" s="48"/>
    </row>
    <row r="59" spans="1:53" s="21" customFormat="1" ht="15.75" x14ac:dyDescent="0.25">
      <c r="A59" s="32" t="s">
        <v>91</v>
      </c>
      <c r="B59" s="33"/>
      <c r="C59" s="34"/>
      <c r="D59" s="51"/>
      <c r="E59" s="47"/>
      <c r="F59" s="47"/>
      <c r="G59" s="34" t="str">
        <f>IF($D$59="",IF($E$59&gt;0,"Ny data",IF($E$59="","",0)),IF($D$59=0,IF($E$59=0,0,"Ny data"),($E$59-$D$59)/$D$59))</f>
        <v/>
      </c>
      <c r="H59" s="51" t="str">
        <f>IF($E$59="",IF($F$59&gt;0,"Ny data",IF($F$59="","",0)),IF($E$59=0,IF($F$59=0,0,"Ny data"),($F$59-$E$59)/$E$59))</f>
        <v/>
      </c>
      <c r="I59" s="4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50">
        <v>7198</v>
      </c>
      <c r="E60" s="46">
        <v>7198</v>
      </c>
      <c r="F60" s="46">
        <f>7198+3</f>
        <v>7201</v>
      </c>
      <c r="G60" s="44">
        <f>IF($D$60="",IF($E$60&gt;0,"Ny data",IF($E$60="","",0)),IF($D$60=0,IF($E$60=0,0,"Ny data"),($E$60-$D$60)/$D$60))</f>
        <v>0</v>
      </c>
      <c r="H60" s="44">
        <f>IF($E$60="",IF($F$60&gt;0,"Ny data",IF($F$60="","",0)),IF($E$60=0,IF($F$60=0,0,"Ny data"),($F$60-$E$60)/$E$60))</f>
        <v>4.1678243956654628E-4</v>
      </c>
      <c r="I60" s="46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50">
        <v>7260</v>
      </c>
      <c r="E61" s="46">
        <v>7260</v>
      </c>
      <c r="F61" s="46">
        <f>7264</f>
        <v>7264</v>
      </c>
      <c r="G61" s="44">
        <f>IF($D$61="",IF($E$61&gt;0,"Ny data",IF($E$61="","",0)),IF($D$61=0,IF($E$61=0,0,"Ny data"),($E$61-$D$61)/$D$61))</f>
        <v>0</v>
      </c>
      <c r="H61" s="44">
        <f>IF($E$61="",IF($F$61&gt;0,"Ny data",IF($F$61="","",0)),IF($E$61=0,IF($F$61=0,0,"Ny data"),($F$61-$E$61)/$E$61))</f>
        <v>5.5096418732782364E-4</v>
      </c>
      <c r="I61" s="46"/>
    </row>
    <row r="62" spans="1:53" ht="12.75" x14ac:dyDescent="0.2">
      <c r="A62" s="32" t="s">
        <v>94</v>
      </c>
      <c r="B62" s="33"/>
      <c r="C62" s="34"/>
      <c r="D62" s="51"/>
      <c r="E62" s="47"/>
      <c r="F62" s="47"/>
      <c r="G62" s="34" t="str">
        <f>IF($D$62="",IF($E$62&gt;0,"Ny data",IF($E$62="","",0)),IF($D$62=0,IF($E$62=0,0,"Ny data"),($E$62-$D$62)/$D$62))</f>
        <v/>
      </c>
      <c r="H62" s="51" t="str">
        <f>IF($E$62="",IF($F$62&gt;0,"Ny data",IF($F$62="","",0)),IF($E$62=0,IF($F$62=0,0,"Ny data"),($F$62-$E$62)/$E$62))</f>
        <v/>
      </c>
      <c r="I62" s="47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50">
        <v>9793</v>
      </c>
      <c r="E63" s="46">
        <v>9793</v>
      </c>
      <c r="F63" s="46">
        <f>E63+101</f>
        <v>9894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1.0313489226998877E-2</v>
      </c>
      <c r="I63" s="46"/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50">
        <v>18001</v>
      </c>
      <c r="E64" s="46">
        <f>D64</f>
        <v>18001</v>
      </c>
      <c r="F64" s="46">
        <f>E64+75</f>
        <v>18076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4.1664351980445534E-3</v>
      </c>
      <c r="I64" s="46"/>
    </row>
    <row r="65" spans="1:9" ht="12.75" x14ac:dyDescent="0.2">
      <c r="A65" s="32" t="s">
        <v>95</v>
      </c>
      <c r="B65" s="33"/>
      <c r="C65" s="34"/>
      <c r="D65" s="51"/>
      <c r="E65" s="47"/>
      <c r="F65" s="47"/>
      <c r="G65" s="34" t="str">
        <f>IF($D$65="",IF($E$65&gt;0,"Ny data",IF($E$65="","",0)),IF($D$65=0,IF($E$65=0,0,"Ny data"),($E$65-$D$65)/$D$65))</f>
        <v/>
      </c>
      <c r="H65" s="51" t="str">
        <f>IF($E$65="",IF($F$65&gt;0,"Ny data",IF($F$65="","",0)),IF($E$65=0,IF($F$65=0,0,"Ny data"),($F$65-$E$65)/$E$65))</f>
        <v/>
      </c>
      <c r="I65" s="47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52">
        <v>0</v>
      </c>
      <c r="E66" s="48"/>
      <c r="F66" s="48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48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52">
        <v>0</v>
      </c>
      <c r="E67" s="48"/>
      <c r="F67" s="48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48"/>
    </row>
    <row r="68" spans="1:9" ht="12.75" x14ac:dyDescent="0.2">
      <c r="A68" s="32" t="s">
        <v>96</v>
      </c>
      <c r="B68" s="33"/>
      <c r="C68" s="34"/>
      <c r="D68" s="51"/>
      <c r="E68" s="47"/>
      <c r="F68" s="47"/>
      <c r="G68" s="34" t="str">
        <f>IF($D$68="",IF($E$68&gt;0,"Ny data",IF($E$68="","",0)),IF($D$68=0,IF($E$68=0,0,"Ny data"),($E$68-$D$68)/$D$68))</f>
        <v/>
      </c>
      <c r="H68" s="51" t="str">
        <f>IF($E$68="",IF($F$68&gt;0,"Ny data",IF($F$68="","",0)),IF($E$68=0,IF($F$68=0,0,"Ny data"),($F$68-$E$68)/$E$68))</f>
        <v/>
      </c>
      <c r="I68" s="47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52">
        <v>0</v>
      </c>
      <c r="E69" s="48"/>
      <c r="F69" s="48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48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52">
        <v>0</v>
      </c>
      <c r="E70" s="48"/>
      <c r="F70" s="48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48"/>
    </row>
    <row r="71" spans="1:9" ht="12.75" x14ac:dyDescent="0.2">
      <c r="A71" s="32" t="s">
        <v>97</v>
      </c>
      <c r="B71" s="33"/>
      <c r="C71" s="34"/>
      <c r="D71" s="51"/>
      <c r="E71" s="47"/>
      <c r="F71" s="47"/>
      <c r="G71" s="34" t="str">
        <f>IF($D$71="",IF($E$71&gt;0,"Ny data",IF($E$71="","",0)),IF($D$71=0,IF($E$71=0,0,"Ny data"),($E$71-$D$71)/$D$71))</f>
        <v/>
      </c>
      <c r="H71" s="51" t="str">
        <f>IF($E$71="",IF($F$71&gt;0,"Ny data",IF($F$71="","",0)),IF($E$71=0,IF($F$71=0,0,"Ny data"),($F$71-$E$71)/$E$71))</f>
        <v/>
      </c>
      <c r="I71" s="47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50">
        <v>19</v>
      </c>
      <c r="E72" s="46">
        <v>19</v>
      </c>
      <c r="F72" s="46">
        <v>19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46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50">
        <v>533</v>
      </c>
      <c r="E73" s="46">
        <f>D73</f>
        <v>533</v>
      </c>
      <c r="F73" s="46">
        <f>E73+1</f>
        <v>534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1.876172607879925E-3</v>
      </c>
      <c r="I73" s="46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50">
        <v>532</v>
      </c>
      <c r="E74" s="46">
        <f t="shared" ref="E74:F81" si="3">D74</f>
        <v>532</v>
      </c>
      <c r="F74" s="46">
        <f>E74+1</f>
        <v>533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1.8796992481203006E-3</v>
      </c>
      <c r="I74" s="46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50">
        <v>528</v>
      </c>
      <c r="E75" s="46">
        <f t="shared" si="3"/>
        <v>528</v>
      </c>
      <c r="F75" s="46">
        <f>E75+1</f>
        <v>529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1.893939393939394E-3</v>
      </c>
      <c r="I75" s="46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50">
        <v>5</v>
      </c>
      <c r="E76" s="46">
        <f t="shared" si="3"/>
        <v>5</v>
      </c>
      <c r="F76" s="46">
        <f>E76</f>
        <v>5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46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50">
        <v>5</v>
      </c>
      <c r="E77" s="46">
        <f t="shared" si="3"/>
        <v>5</v>
      </c>
      <c r="F77" s="46">
        <f t="shared" si="3"/>
        <v>5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46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50">
        <v>5</v>
      </c>
      <c r="E78" s="46">
        <f t="shared" si="3"/>
        <v>5</v>
      </c>
      <c r="F78" s="46">
        <f t="shared" si="3"/>
        <v>5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46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50">
        <v>1</v>
      </c>
      <c r="E79" s="46">
        <f t="shared" si="3"/>
        <v>1</v>
      </c>
      <c r="F79" s="46">
        <f t="shared" si="3"/>
        <v>1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46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50">
        <v>1</v>
      </c>
      <c r="E80" s="46">
        <f t="shared" si="3"/>
        <v>1</v>
      </c>
      <c r="F80" s="46">
        <f t="shared" si="3"/>
        <v>1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46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50">
        <v>1</v>
      </c>
      <c r="E81" s="46">
        <f t="shared" si="3"/>
        <v>1</v>
      </c>
      <c r="F81" s="46">
        <f t="shared" si="3"/>
        <v>1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46"/>
    </row>
    <row r="82" spans="1:9" ht="12.75" x14ac:dyDescent="0.2">
      <c r="A82" s="32" t="s">
        <v>108</v>
      </c>
      <c r="B82" s="33"/>
      <c r="C82" s="34"/>
      <c r="D82" s="51"/>
      <c r="E82" s="47"/>
      <c r="F82" s="47"/>
      <c r="G82" s="34" t="str">
        <f>IF($D$82="",IF($E$82&gt;0,"Ny data",IF($E$82="","",0)),IF($D$82=0,IF($E$82=0,0,"Ny data"),($E$82-$D$82)/$D$82))</f>
        <v/>
      </c>
      <c r="H82" s="51" t="str">
        <f>IF($E$82="",IF($F$82&gt;0,"Ny data",IF($F$82="","",0)),IF($E$82=0,IF($F$82=0,0,"Ny data"),($F$82-$E$82)/$E$82))</f>
        <v/>
      </c>
      <c r="I82" s="47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50">
        <v>1</v>
      </c>
      <c r="E83" s="46">
        <f>D83</f>
        <v>1</v>
      </c>
      <c r="F83" s="46">
        <v>1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46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50">
        <v>99</v>
      </c>
      <c r="E84" s="46">
        <f t="shared" ref="E84:F92" si="4">D84</f>
        <v>99</v>
      </c>
      <c r="F84" s="46">
        <f>99+3</f>
        <v>102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3.0303030303030304E-2</v>
      </c>
      <c r="I84" s="46"/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50">
        <v>99</v>
      </c>
      <c r="E85" s="46">
        <f t="shared" si="4"/>
        <v>99</v>
      </c>
      <c r="F85" s="46">
        <f>E85+3</f>
        <v>102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3.0303030303030304E-2</v>
      </c>
      <c r="I85" s="46"/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50">
        <v>98</v>
      </c>
      <c r="E86" s="46">
        <f t="shared" si="4"/>
        <v>98</v>
      </c>
      <c r="F86" s="46">
        <f>98+3</f>
        <v>101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3.0612244897959183E-2</v>
      </c>
      <c r="I86" s="46"/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50">
        <v>1</v>
      </c>
      <c r="E87" s="46">
        <f t="shared" si="4"/>
        <v>1</v>
      </c>
      <c r="F87" s="46">
        <f>E87</f>
        <v>1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46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50">
        <v>1</v>
      </c>
      <c r="E88" s="46">
        <f t="shared" si="4"/>
        <v>1</v>
      </c>
      <c r="F88" s="46">
        <f t="shared" si="4"/>
        <v>1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46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50">
        <v>1</v>
      </c>
      <c r="E89" s="46">
        <f t="shared" si="4"/>
        <v>1</v>
      </c>
      <c r="F89" s="46">
        <f t="shared" si="4"/>
        <v>1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46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52">
        <v>0</v>
      </c>
      <c r="E90" s="46">
        <f t="shared" si="4"/>
        <v>0</v>
      </c>
      <c r="F90" s="46">
        <f t="shared" si="4"/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48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52">
        <v>0</v>
      </c>
      <c r="E91" s="46">
        <f t="shared" si="4"/>
        <v>0</v>
      </c>
      <c r="F91" s="46">
        <f t="shared" si="4"/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48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52">
        <v>0</v>
      </c>
      <c r="E92" s="46">
        <f t="shared" si="4"/>
        <v>0</v>
      </c>
      <c r="F92" s="46">
        <f t="shared" si="4"/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48"/>
    </row>
    <row r="93" spans="1:9" ht="12.75" x14ac:dyDescent="0.2">
      <c r="A93" s="32" t="s">
        <v>109</v>
      </c>
      <c r="B93" s="33"/>
      <c r="C93" s="34"/>
      <c r="D93" s="51"/>
      <c r="E93" s="47"/>
      <c r="F93" s="47"/>
      <c r="G93" s="34" t="str">
        <f>IF($D$93="",IF($E$93&gt;0,"Ny data",IF($E$93="","",0)),IF($D$93=0,IF($E$93=0,0,"Ny data"),($E$93-$D$93)/$D$93))</f>
        <v/>
      </c>
      <c r="H93" s="51" t="str">
        <f>IF($E$93="",IF($F$93&gt;0,"Ny data",IF($F$93="","",0)),IF($E$93=0,IF($F$93=0,0,"Ny data"),($F$93-$E$93)/$E$93))</f>
        <v/>
      </c>
      <c r="I93" s="47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52">
        <v>0</v>
      </c>
      <c r="E94" s="48"/>
      <c r="F94" s="48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48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52">
        <v>0</v>
      </c>
      <c r="E95" s="48"/>
      <c r="F95" s="48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48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52">
        <v>0</v>
      </c>
      <c r="E96" s="48"/>
      <c r="F96" s="48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48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52">
        <v>0</v>
      </c>
      <c r="E97" s="48"/>
      <c r="F97" s="48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48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52">
        <v>0</v>
      </c>
      <c r="E98" s="48"/>
      <c r="F98" s="48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48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52">
        <v>0</v>
      </c>
      <c r="E99" s="48"/>
      <c r="F99" s="48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48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52">
        <v>0</v>
      </c>
      <c r="E100" s="48"/>
      <c r="F100" s="48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48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52">
        <v>0</v>
      </c>
      <c r="E101" s="48"/>
      <c r="F101" s="48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48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52">
        <v>0</v>
      </c>
      <c r="E102" s="48"/>
      <c r="F102" s="48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48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52">
        <v>0</v>
      </c>
      <c r="E103" s="48"/>
      <c r="F103" s="48"/>
      <c r="G103" s="44">
        <f>IF($D$103="",IF($E$103&gt;0,"Ny data",IF($E$103="","",0)),IF($D$103=0,IF($E$103=0,0,"Ny data"),($E$103-$D$103)/$D$103))</f>
        <v>0</v>
      </c>
      <c r="H103" s="44" t="str">
        <f>IF($E$103="",IF($F$103&gt;0,"Ny data",IF($F$103="","",0)),IF($E$103=0,IF($F$103=0,0,"Ny data"),($F$103-$E$103)/$E$103))</f>
        <v/>
      </c>
      <c r="I103" s="48"/>
    </row>
    <row r="104" spans="1:53" ht="12.75" x14ac:dyDescent="0.2">
      <c r="A104" s="32" t="s">
        <v>110</v>
      </c>
      <c r="B104" s="33"/>
      <c r="C104" s="34"/>
      <c r="D104" s="51"/>
      <c r="E104" s="47"/>
      <c r="F104" s="47"/>
      <c r="G104" s="34" t="str">
        <f>IF($D$104="",IF($E$104&gt;0,"Ny data",IF($E$104="","",0)),IF($D$104=0,IF($E$104=0,0,"Ny data"),($E$104-$D$104)/$D$104))</f>
        <v/>
      </c>
      <c r="H104" s="51" t="str">
        <f>IF($E$104="",IF($F$104&gt;0,"Ny data",IF($F$104="","",0)),IF($E$104=0,IF($F$104=0,0,"Ny data"),($F$104-$E$104)/$E$104))</f>
        <v/>
      </c>
      <c r="I104" s="47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52">
        <v>0</v>
      </c>
      <c r="E105" s="48"/>
      <c r="F105" s="48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52">
        <v>0</v>
      </c>
      <c r="E106" s="48"/>
      <c r="F106" s="48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52">
        <v>0</v>
      </c>
      <c r="E107" s="48"/>
      <c r="F107" s="48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52">
        <v>0</v>
      </c>
      <c r="E108" s="48"/>
      <c r="F108" s="48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48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52">
        <v>0</v>
      </c>
      <c r="E109" s="48"/>
      <c r="F109" s="48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48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52">
        <v>0</v>
      </c>
      <c r="E110" s="48"/>
      <c r="F110" s="48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48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52">
        <v>0</v>
      </c>
      <c r="E111" s="48"/>
      <c r="F111" s="48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48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52">
        <v>0</v>
      </c>
      <c r="E112" s="48"/>
      <c r="F112" s="48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48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52">
        <v>0</v>
      </c>
      <c r="E113" s="48"/>
      <c r="F113" s="48"/>
      <c r="G113" s="44">
        <f>IF($D$113="",IF($E$113&gt;0,"Ny data",IF($E$113="","",0)),IF($D$113=0,IF($E$113=0,0,"Ny data"),($E$113-$D$113)/$D$113))</f>
        <v>0</v>
      </c>
      <c r="H113" s="44" t="str">
        <f>IF($E$113="",IF($F$113&gt;0,"Ny data",IF($F$113="","",0)),IF($E$113=0,IF($F$113=0,0,"Ny data"),($F$113-$E$113)/$E$113))</f>
        <v/>
      </c>
      <c r="I113" s="48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52">
        <v>0</v>
      </c>
      <c r="E114" s="48"/>
      <c r="F114" s="48"/>
      <c r="G114" s="44">
        <f>IF($D$114="",IF($E$114&gt;0,"Ny data",IF($E$114="","",0)),IF($D$114=0,IF($E$114=0,0,"Ny data"),($E$114-$D$114)/$D$114))</f>
        <v>0</v>
      </c>
      <c r="H114" s="44" t="str">
        <f>IF($E$114="",IF($F$114&gt;0,"Ny data",IF($F$114="","",0)),IF($E$114=0,IF($F$114=0,0,"Ny data"),($F$114-$E$114)/$E$114))</f>
        <v/>
      </c>
      <c r="I114" s="48"/>
    </row>
    <row r="115" spans="1:9" ht="12.75" x14ac:dyDescent="0.2">
      <c r="A115" s="32" t="s">
        <v>111</v>
      </c>
      <c r="B115" s="33"/>
      <c r="C115" s="34"/>
      <c r="D115" s="51"/>
      <c r="E115" s="47"/>
      <c r="F115" s="47"/>
      <c r="G115" s="34" t="str">
        <f>IF($D$115="",IF($E$115&gt;0,"Ny data",IF($E$115="","",0)),IF($D$115=0,IF($E$115=0,0,"Ny data"),($E$115-$D$115)/$D$115))</f>
        <v/>
      </c>
      <c r="H115" s="51" t="str">
        <f>IF($E$115="",IF($F$115&gt;0,"Ny data",IF($F$115="","",0)),IF($E$115=0,IF($F$115=0,0,"Ny data"),($F$115-$E$115)/$E$115))</f>
        <v/>
      </c>
      <c r="I115" s="47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50">
        <v>49</v>
      </c>
      <c r="E116" s="46">
        <v>49</v>
      </c>
      <c r="F116" s="46">
        <v>49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46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52">
        <v>0</v>
      </c>
      <c r="E117" s="48"/>
      <c r="F117" s="48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48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52">
        <v>0</v>
      </c>
      <c r="E118" s="48"/>
      <c r="F118" s="48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48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52">
        <v>0</v>
      </c>
      <c r="E119" s="48"/>
      <c r="F119" s="48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48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52">
        <v>0</v>
      </c>
      <c r="E120" s="48"/>
      <c r="F120" s="48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48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52">
        <v>0</v>
      </c>
      <c r="E121" s="48"/>
      <c r="F121" s="48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48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52">
        <v>0</v>
      </c>
      <c r="E122" s="48"/>
      <c r="F122" s="48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48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52">
        <v>0</v>
      </c>
      <c r="E123" s="48"/>
      <c r="F123" s="48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48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52">
        <v>0</v>
      </c>
      <c r="E124" s="48"/>
      <c r="F124" s="48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48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50">
        <v>2</v>
      </c>
      <c r="E125" s="46">
        <v>2</v>
      </c>
      <c r="F125" s="46">
        <v>2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46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50">
        <v>2</v>
      </c>
      <c r="E126" s="46">
        <v>2</v>
      </c>
      <c r="F126" s="46">
        <v>2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46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52">
        <v>0</v>
      </c>
      <c r="E127" s="48"/>
      <c r="F127" s="48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48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52">
        <v>0</v>
      </c>
      <c r="E128" s="48"/>
      <c r="F128" s="48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48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52">
        <v>0</v>
      </c>
      <c r="E129" s="48"/>
      <c r="F129" s="48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48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52">
        <v>0</v>
      </c>
      <c r="E130" s="48"/>
      <c r="F130" s="48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48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52">
        <v>0</v>
      </c>
      <c r="E131" s="48"/>
      <c r="F131" s="48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48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52">
        <v>0</v>
      </c>
      <c r="E132" s="48"/>
      <c r="F132" s="48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48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50">
        <v>0</v>
      </c>
      <c r="E133" s="46"/>
      <c r="F133" s="46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46"/>
    </row>
    <row r="134" spans="1:9" ht="12.75" x14ac:dyDescent="0.2">
      <c r="A134" s="32" t="s">
        <v>130</v>
      </c>
      <c r="B134" s="33"/>
      <c r="C134" s="34"/>
      <c r="D134" s="51"/>
      <c r="E134" s="47"/>
      <c r="F134" s="47"/>
      <c r="G134" s="34" t="str">
        <f>IF($D$134="",IF($E$134&gt;0,"Ny data",IF($E$134="","",0)),IF($D$134=0,IF($E$134=0,0,"Ny data"),($E$134-$D$134)/$D$134))</f>
        <v/>
      </c>
      <c r="H134" s="51" t="str">
        <f>IF($E$134="",IF($F$134&gt;0,"Ny data",IF($F$134="","",0)),IF($E$134=0,IF($F$134=0,0,"Ny data"),($F$134-$E$134)/$E$134))</f>
        <v/>
      </c>
      <c r="I134" s="47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52">
        <v>90</v>
      </c>
      <c r="E135" s="48">
        <f>D135</f>
        <v>90</v>
      </c>
      <c r="F135" s="48">
        <f>E135</f>
        <v>90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48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52">
        <v>0</v>
      </c>
      <c r="E136" s="48">
        <f t="shared" ref="E136:F152" si="5">D136</f>
        <v>0</v>
      </c>
      <c r="F136" s="48">
        <f t="shared" si="5"/>
        <v>0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48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52">
        <v>0</v>
      </c>
      <c r="E137" s="48">
        <f t="shared" si="5"/>
        <v>0</v>
      </c>
      <c r="F137" s="48">
        <f t="shared" si="5"/>
        <v>0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48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52">
        <v>0</v>
      </c>
      <c r="E138" s="48">
        <f t="shared" si="5"/>
        <v>0</v>
      </c>
      <c r="F138" s="48">
        <f t="shared" si="5"/>
        <v>0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48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52">
        <v>0</v>
      </c>
      <c r="E139" s="48">
        <f t="shared" si="5"/>
        <v>0</v>
      </c>
      <c r="F139" s="48">
        <f t="shared" si="5"/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48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52">
        <v>0</v>
      </c>
      <c r="E140" s="48">
        <f t="shared" si="5"/>
        <v>0</v>
      </c>
      <c r="F140" s="48">
        <f t="shared" si="5"/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48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52">
        <v>0</v>
      </c>
      <c r="E141" s="48">
        <f t="shared" si="5"/>
        <v>0</v>
      </c>
      <c r="F141" s="48">
        <f t="shared" si="5"/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48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52">
        <v>0</v>
      </c>
      <c r="E142" s="48">
        <f t="shared" si="5"/>
        <v>0</v>
      </c>
      <c r="F142" s="48">
        <f t="shared" si="5"/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48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52">
        <v>0</v>
      </c>
      <c r="E143" s="48">
        <f t="shared" si="5"/>
        <v>0</v>
      </c>
      <c r="F143" s="48">
        <f t="shared" si="5"/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48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50">
        <v>7</v>
      </c>
      <c r="E144" s="48">
        <f t="shared" si="5"/>
        <v>7</v>
      </c>
      <c r="F144" s="48">
        <f t="shared" si="5"/>
        <v>7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46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50">
        <v>7</v>
      </c>
      <c r="E145" s="48">
        <f t="shared" si="5"/>
        <v>7</v>
      </c>
      <c r="F145" s="48">
        <f t="shared" si="5"/>
        <v>7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46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50">
        <v>1</v>
      </c>
      <c r="E146" s="48">
        <f t="shared" si="5"/>
        <v>1</v>
      </c>
      <c r="F146" s="48">
        <f t="shared" si="5"/>
        <v>1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46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50">
        <v>1</v>
      </c>
      <c r="E147" s="48">
        <f t="shared" si="5"/>
        <v>1</v>
      </c>
      <c r="F147" s="48">
        <f t="shared" si="5"/>
        <v>1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46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52">
        <v>0</v>
      </c>
      <c r="E148" s="48">
        <f t="shared" si="5"/>
        <v>0</v>
      </c>
      <c r="F148" s="48">
        <f t="shared" si="5"/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48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52">
        <v>0</v>
      </c>
      <c r="E149" s="48">
        <f t="shared" si="5"/>
        <v>0</v>
      </c>
      <c r="F149" s="48">
        <f t="shared" si="5"/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48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52">
        <v>0</v>
      </c>
      <c r="E150" s="48">
        <f t="shared" si="5"/>
        <v>0</v>
      </c>
      <c r="F150" s="48">
        <f t="shared" si="5"/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48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52">
        <v>0</v>
      </c>
      <c r="E151" s="48">
        <f t="shared" si="5"/>
        <v>0</v>
      </c>
      <c r="F151" s="48">
        <f t="shared" si="5"/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48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50">
        <v>36</v>
      </c>
      <c r="E152" s="48">
        <f t="shared" si="5"/>
        <v>36</v>
      </c>
      <c r="F152" s="48">
        <f t="shared" si="5"/>
        <v>36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46"/>
    </row>
    <row r="153" spans="1:9" ht="12.75" x14ac:dyDescent="0.2">
      <c r="A153" s="32" t="s">
        <v>132</v>
      </c>
      <c r="B153" s="33"/>
      <c r="C153" s="34"/>
      <c r="D153" s="51"/>
      <c r="E153" s="47"/>
      <c r="F153" s="47"/>
      <c r="G153" s="34" t="str">
        <f>IF($D$153="",IF($E$153&gt;0,"Ny data",IF($E$153="","",0)),IF($D$153=0,IF($E$153=0,0,"Ny data"),($E$153-$D$153)/$D$153))</f>
        <v/>
      </c>
      <c r="H153" s="51" t="str">
        <f>IF($E$153="",IF($F$153&gt;0,"Ny data",IF($F$153="","",0)),IF($E$153=0,IF($F$153=0,0,"Ny data"),($F$153-$E$153)/$E$153))</f>
        <v/>
      </c>
      <c r="I153" s="47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52">
        <v>0</v>
      </c>
      <c r="E154" s="48"/>
      <c r="F154" s="48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48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52">
        <v>0</v>
      </c>
      <c r="E155" s="48"/>
      <c r="F155" s="48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48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52">
        <v>0</v>
      </c>
      <c r="E156" s="48"/>
      <c r="F156" s="48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48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52">
        <v>0</v>
      </c>
      <c r="E157" s="48"/>
      <c r="F157" s="48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48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52">
        <v>0</v>
      </c>
      <c r="E158" s="48"/>
      <c r="F158" s="48"/>
      <c r="G158" s="44">
        <f>IF($D$158="",IF($E$158&gt;0,"Ny data",IF($E$158="","",0)),IF($D$158=0,IF($E$158=0,0,"Ny data"),($E$158-$D$158)/$D$158))</f>
        <v>0</v>
      </c>
      <c r="H158" s="44" t="str">
        <f>IF($E$158="",IF($F$158&gt;0,"Ny data",IF($F$158="","",0)),IF($E$158=0,IF($F$158=0,0,"Ny data"),($F$158-$E$158)/$E$158))</f>
        <v/>
      </c>
      <c r="I158" s="48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52">
        <v>0</v>
      </c>
      <c r="E159" s="48"/>
      <c r="F159" s="48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48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52">
        <v>0</v>
      </c>
      <c r="E160" s="48"/>
      <c r="F160" s="48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48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52">
        <v>0</v>
      </c>
      <c r="E161" s="48"/>
      <c r="F161" s="48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48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52">
        <v>0</v>
      </c>
      <c r="E162" s="48"/>
      <c r="F162" s="48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48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52">
        <v>0</v>
      </c>
      <c r="E163" s="48"/>
      <c r="F163" s="48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48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52">
        <v>0</v>
      </c>
      <c r="E164" s="48"/>
      <c r="F164" s="48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48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52">
        <v>0</v>
      </c>
      <c r="E165" s="48"/>
      <c r="F165" s="48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48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52">
        <v>0</v>
      </c>
      <c r="E166" s="48"/>
      <c r="F166" s="48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48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52">
        <v>0</v>
      </c>
      <c r="E167" s="48"/>
      <c r="F167" s="48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48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52">
        <v>0</v>
      </c>
      <c r="E168" s="48"/>
      <c r="F168" s="48"/>
      <c r="G168" s="44">
        <f>IF($D$168="",IF($E$168&gt;0,"Ny data",IF($E$168="","",0)),IF($D$168=0,IF($E$168=0,0,"Ny data"),($E$168-$D$168)/$D$168))</f>
        <v>0</v>
      </c>
      <c r="H168" s="44" t="str">
        <f>IF($E$168="",IF($F$168&gt;0,"Ny data",IF($F$168="","",0)),IF($E$168=0,IF($F$168=0,0,"Ny data"),($F$168-$E$168)/$E$168))</f>
        <v/>
      </c>
      <c r="I168" s="48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52">
        <v>0</v>
      </c>
      <c r="E169" s="48"/>
      <c r="F169" s="48"/>
      <c r="G169" s="44">
        <f>IF($D$169="",IF($E$169&gt;0,"Ny data",IF($E$169="","",0)),IF($D$169=0,IF($E$169=0,0,"Ny data"),($E$169-$D$169)/$D$169))</f>
        <v>0</v>
      </c>
      <c r="H169" s="44" t="str">
        <f>IF($E$169="",IF($F$169&gt;0,"Ny data",IF($F$169="","",0)),IF($E$169=0,IF($F$169=0,0,"Ny data"),($F$169-$E$169)/$E$169))</f>
        <v/>
      </c>
      <c r="I169" s="48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52">
        <v>0</v>
      </c>
      <c r="E170" s="48"/>
      <c r="F170" s="48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48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52">
        <v>0</v>
      </c>
      <c r="E171" s="48"/>
      <c r="F171" s="48"/>
      <c r="G171" s="44">
        <f>IF($D$171="",IF($E$171&gt;0,"Ny data",IF($E$171="","",0)),IF($D$171=0,IF($E$171=0,0,"Ny data"),($E$171-$D$171)/$D$171))</f>
        <v>0</v>
      </c>
      <c r="H171" s="44" t="str">
        <f>IF($E$171="",IF($F$171&gt;0,"Ny data",IF($F$171="","",0)),IF($E$171=0,IF($F$171=0,0,"Ny data"),($F$171-$E$171)/$E$171))</f>
        <v/>
      </c>
      <c r="I171" s="48"/>
    </row>
    <row r="172" spans="1:9" ht="12.75" x14ac:dyDescent="0.2">
      <c r="A172" s="32" t="s">
        <v>133</v>
      </c>
      <c r="B172" s="33"/>
      <c r="C172" s="34"/>
      <c r="D172" s="51"/>
      <c r="E172" s="47"/>
      <c r="F172" s="47"/>
      <c r="G172" s="34" t="str">
        <f>IF($D$172="",IF($E$172&gt;0,"Ny data",IF($E$172="","",0)),IF($D$172=0,IF($E$172=0,0,"Ny data"),($E$172-$D$172)/$D$172))</f>
        <v/>
      </c>
      <c r="H172" s="51" t="str">
        <f>IF($E$172="",IF($F$172&gt;0,"Ny data",IF($F$172="","",0)),IF($E$172=0,IF($F$172=0,0,"Ny data"),($F$172-$E$172)/$E$172))</f>
        <v/>
      </c>
      <c r="I172" s="47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52">
        <v>0</v>
      </c>
      <c r="E173" s="48"/>
      <c r="F173" s="48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48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52">
        <v>0</v>
      </c>
      <c r="E174" s="48"/>
      <c r="F174" s="48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48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52">
        <v>0</v>
      </c>
      <c r="E175" s="48"/>
      <c r="F175" s="48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48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52">
        <v>0</v>
      </c>
      <c r="E176" s="48"/>
      <c r="F176" s="48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48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52">
        <v>0</v>
      </c>
      <c r="E177" s="48"/>
      <c r="F177" s="48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48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52">
        <v>0</v>
      </c>
      <c r="E178" s="48"/>
      <c r="F178" s="48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48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52">
        <v>0</v>
      </c>
      <c r="E179" s="48"/>
      <c r="F179" s="48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48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52">
        <v>0</v>
      </c>
      <c r="E180" s="48"/>
      <c r="F180" s="48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48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52">
        <v>0</v>
      </c>
      <c r="E181" s="48"/>
      <c r="F181" s="48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48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52">
        <v>0</v>
      </c>
      <c r="E182" s="48"/>
      <c r="F182" s="48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48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52">
        <v>0</v>
      </c>
      <c r="E183" s="48"/>
      <c r="F183" s="48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48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52">
        <v>0</v>
      </c>
      <c r="E184" s="48"/>
      <c r="F184" s="48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48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52">
        <v>0</v>
      </c>
      <c r="E185" s="48"/>
      <c r="F185" s="48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48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52">
        <v>0</v>
      </c>
      <c r="E186" s="48"/>
      <c r="F186" s="48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48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52">
        <v>0</v>
      </c>
      <c r="E187" s="48"/>
      <c r="F187" s="48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48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52">
        <v>0</v>
      </c>
      <c r="E188" s="48"/>
      <c r="F188" s="48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48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52">
        <v>0</v>
      </c>
      <c r="E189" s="48"/>
      <c r="F189" s="48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48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52">
        <v>0</v>
      </c>
      <c r="E190" s="48"/>
      <c r="F190" s="48"/>
      <c r="G190" s="44">
        <f>IF($D$190="",IF($E$190&gt;0,"Ny data",IF($E$190="","",0)),IF($D$190=0,IF($E$190=0,0,"Ny data"),($E$190-$D$190)/$D$190))</f>
        <v>0</v>
      </c>
      <c r="H190" s="44" t="str">
        <f>IF($E$190="",IF($F$190&gt;0,"Ny data",IF($F$190="","",0)),IF($E$190=0,IF($F$190=0,0,"Ny data"),($F$190-$E$190)/$E$190))</f>
        <v/>
      </c>
      <c r="I190" s="48"/>
    </row>
    <row r="191" spans="1:9" ht="12.75" x14ac:dyDescent="0.2">
      <c r="A191" s="32" t="s">
        <v>134</v>
      </c>
      <c r="B191" s="33"/>
      <c r="C191" s="34"/>
      <c r="D191" s="51"/>
      <c r="E191" s="47"/>
      <c r="F191" s="47"/>
      <c r="G191" s="34" t="str">
        <f>IF($D$191="",IF($E$191&gt;0,"Ny data",IF($E$191="","",0)),IF($D$191=0,IF($E$191=0,0,"Ny data"),($E$191-$D$191)/$D$191))</f>
        <v/>
      </c>
      <c r="H191" s="51" t="str">
        <f>IF($E$191="",IF($F$191&gt;0,"Ny data",IF($F$191="","",0)),IF($E$191=0,IF($F$191=0,0,"Ny data"),($F$191-$E$191)/$E$191))</f>
        <v/>
      </c>
      <c r="I191" s="47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52">
        <v>33</v>
      </c>
      <c r="E192" s="48">
        <f>D192</f>
        <v>33</v>
      </c>
      <c r="F192" s="48">
        <f>E192</f>
        <v>33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48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52">
        <v>0</v>
      </c>
      <c r="E193" s="48">
        <f t="shared" ref="E193:F204" si="6">D193</f>
        <v>0</v>
      </c>
      <c r="F193" s="48">
        <f t="shared" si="6"/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48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52">
        <v>0</v>
      </c>
      <c r="E194" s="48">
        <f t="shared" si="6"/>
        <v>0</v>
      </c>
      <c r="F194" s="48">
        <f t="shared" si="6"/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48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52">
        <v>0</v>
      </c>
      <c r="E195" s="48">
        <f t="shared" si="6"/>
        <v>0</v>
      </c>
      <c r="F195" s="48">
        <f t="shared" si="6"/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48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52">
        <v>0</v>
      </c>
      <c r="E196" s="48">
        <f t="shared" si="6"/>
        <v>0</v>
      </c>
      <c r="F196" s="48">
        <f t="shared" si="6"/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48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52">
        <v>0</v>
      </c>
      <c r="E197" s="48">
        <f t="shared" si="6"/>
        <v>0</v>
      </c>
      <c r="F197" s="48">
        <f t="shared" si="6"/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48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52">
        <v>0</v>
      </c>
      <c r="E198" s="48">
        <f t="shared" si="6"/>
        <v>0</v>
      </c>
      <c r="F198" s="48">
        <f t="shared" si="6"/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48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52">
        <v>0</v>
      </c>
      <c r="E199" s="48">
        <f t="shared" si="6"/>
        <v>0</v>
      </c>
      <c r="F199" s="48">
        <f t="shared" si="6"/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48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52">
        <v>0</v>
      </c>
      <c r="E200" s="48">
        <f t="shared" si="6"/>
        <v>0</v>
      </c>
      <c r="F200" s="48">
        <f t="shared" si="6"/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48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52">
        <v>0</v>
      </c>
      <c r="E201" s="48">
        <f t="shared" si="6"/>
        <v>0</v>
      </c>
      <c r="F201" s="48">
        <f t="shared" si="6"/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48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52">
        <v>0</v>
      </c>
      <c r="E202" s="48">
        <f t="shared" si="6"/>
        <v>0</v>
      </c>
      <c r="F202" s="48">
        <f t="shared" si="6"/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48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52">
        <v>0</v>
      </c>
      <c r="E203" s="48">
        <f t="shared" si="6"/>
        <v>0</v>
      </c>
      <c r="F203" s="48">
        <f t="shared" si="6"/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48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52">
        <v>0</v>
      </c>
      <c r="E204" s="48">
        <f t="shared" si="6"/>
        <v>0</v>
      </c>
      <c r="F204" s="48">
        <f t="shared" si="6"/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48"/>
    </row>
    <row r="205" spans="1:9" ht="12.75" x14ac:dyDescent="0.2">
      <c r="A205" s="32" t="s">
        <v>147</v>
      </c>
      <c r="B205" s="33"/>
      <c r="C205" s="34"/>
      <c r="D205" s="51"/>
      <c r="E205" s="47"/>
      <c r="F205" s="47"/>
      <c r="G205" s="34" t="str">
        <f>IF($D$205="",IF($E$205&gt;0,"Ny data",IF($E$205="","",0)),IF($D$205=0,IF($E$205=0,0,"Ny data"),($E$205-$D$205)/$D$205))</f>
        <v/>
      </c>
      <c r="H205" s="51" t="str">
        <f>IF($E$205="",IF($F$205&gt;0,"Ny data",IF($F$205="","",0)),IF($E$205=0,IF($F$205=0,0,"Ny data"),($F$205-$E$205)/$E$205))</f>
        <v/>
      </c>
      <c r="I205" s="47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52">
        <v>83</v>
      </c>
      <c r="E206" s="48">
        <f>D206</f>
        <v>83</v>
      </c>
      <c r="F206" s="48">
        <f>E206</f>
        <v>83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48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52">
        <v>0</v>
      </c>
      <c r="E207" s="48">
        <f t="shared" ref="E207:F218" si="7">D207</f>
        <v>0</v>
      </c>
      <c r="F207" s="48">
        <f t="shared" si="7"/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48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52">
        <v>0</v>
      </c>
      <c r="E208" s="48">
        <f t="shared" si="7"/>
        <v>0</v>
      </c>
      <c r="F208" s="48">
        <f t="shared" si="7"/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48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52">
        <v>0</v>
      </c>
      <c r="E209" s="48">
        <f t="shared" si="7"/>
        <v>0</v>
      </c>
      <c r="F209" s="48">
        <f t="shared" si="7"/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48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52">
        <v>0</v>
      </c>
      <c r="E210" s="48">
        <f t="shared" si="7"/>
        <v>0</v>
      </c>
      <c r="F210" s="48">
        <f t="shared" si="7"/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48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52">
        <v>0</v>
      </c>
      <c r="E211" s="48">
        <f t="shared" si="7"/>
        <v>0</v>
      </c>
      <c r="F211" s="48">
        <f t="shared" si="7"/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48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52">
        <v>0</v>
      </c>
      <c r="E212" s="48">
        <f t="shared" si="7"/>
        <v>0</v>
      </c>
      <c r="F212" s="48">
        <f t="shared" si="7"/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48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52">
        <v>0</v>
      </c>
      <c r="E213" s="48">
        <f t="shared" si="7"/>
        <v>0</v>
      </c>
      <c r="F213" s="48">
        <f t="shared" si="7"/>
        <v>0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48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52">
        <v>0</v>
      </c>
      <c r="E214" s="48">
        <f t="shared" si="7"/>
        <v>0</v>
      </c>
      <c r="F214" s="48">
        <f t="shared" si="7"/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48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52">
        <v>0</v>
      </c>
      <c r="E215" s="48">
        <f t="shared" si="7"/>
        <v>0</v>
      </c>
      <c r="F215" s="48">
        <f t="shared" si="7"/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48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52">
        <v>0</v>
      </c>
      <c r="E216" s="48">
        <f t="shared" si="7"/>
        <v>0</v>
      </c>
      <c r="F216" s="48">
        <f t="shared" si="7"/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48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52">
        <v>0</v>
      </c>
      <c r="E217" s="48">
        <f t="shared" si="7"/>
        <v>0</v>
      </c>
      <c r="F217" s="48">
        <f t="shared" si="7"/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48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52">
        <v>0</v>
      </c>
      <c r="E218" s="48">
        <f t="shared" si="7"/>
        <v>0</v>
      </c>
      <c r="F218" s="48">
        <f t="shared" si="7"/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48"/>
    </row>
    <row r="219" spans="1:9" ht="12.75" x14ac:dyDescent="0.2">
      <c r="A219" s="32" t="s">
        <v>148</v>
      </c>
      <c r="B219" s="33"/>
      <c r="C219" s="34"/>
      <c r="D219" s="51"/>
      <c r="E219" s="47"/>
      <c r="F219" s="47"/>
      <c r="G219" s="34" t="str">
        <f>IF($D$219="",IF($E$219&gt;0,"Ny data",IF($E$219="","",0)),IF($D$219=0,IF($E$219=0,0,"Ny data"),($E$219-$D$219)/$D$219))</f>
        <v/>
      </c>
      <c r="H219" s="51" t="str">
        <f>IF($E$219="",IF($F$219&gt;0,"Ny data",IF($F$219="","",0)),IF($E$219=0,IF($F$219=0,0,"Ny data"),($F$219-$E$219)/$E$219))</f>
        <v/>
      </c>
      <c r="I219" s="47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52">
        <v>0</v>
      </c>
      <c r="E220" s="48"/>
      <c r="F220" s="48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48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52">
        <v>0</v>
      </c>
      <c r="E221" s="48"/>
      <c r="F221" s="48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48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52">
        <v>0</v>
      </c>
      <c r="E222" s="48"/>
      <c r="F222" s="48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48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52">
        <v>0</v>
      </c>
      <c r="E223" s="48"/>
      <c r="F223" s="48"/>
      <c r="G223" s="44">
        <f>IF($D$223="",IF($E$223&gt;0,"Ny data",IF($E$223="","",0)),IF($D$223=0,IF($E$223=0,0,"Ny data"),($E$223-$D$223)/$D$223))</f>
        <v>0</v>
      </c>
      <c r="H223" s="44" t="str">
        <f>IF($E$223="",IF($F$223&gt;0,"Ny data",IF($F$223="","",0)),IF($E$223=0,IF($F$223=0,0,"Ny data"),($F$223-$E$223)/$E$223))</f>
        <v/>
      </c>
      <c r="I223" s="48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52">
        <v>0</v>
      </c>
      <c r="E224" s="48"/>
      <c r="F224" s="48"/>
      <c r="G224" s="44">
        <f>IF($D$224="",IF($E$224&gt;0,"Ny data",IF($E$224="","",0)),IF($D$224=0,IF($E$224=0,0,"Ny data"),($E$224-$D$224)/$D$224))</f>
        <v>0</v>
      </c>
      <c r="H224" s="44" t="str">
        <f>IF($E$224="",IF($F$224&gt;0,"Ny data",IF($F$224="","",0)),IF($E$224=0,IF($F$224=0,0,"Ny data"),($F$224-$E$224)/$E$224))</f>
        <v/>
      </c>
      <c r="I224" s="48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52">
        <v>0</v>
      </c>
      <c r="E225" s="48"/>
      <c r="F225" s="48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48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52">
        <v>0</v>
      </c>
      <c r="E226" s="48"/>
      <c r="F226" s="48"/>
      <c r="G226" s="44">
        <f>IF($D$226="",IF($E$226&gt;0,"Ny data",IF($E$226="","",0)),IF($D$226=0,IF($E$226=0,0,"Ny data"),($E$226-$D$226)/$D$226))</f>
        <v>0</v>
      </c>
      <c r="H226" s="44" t="str">
        <f>IF($E$226="",IF($F$226&gt;0,"Ny data",IF($F$226="","",0)),IF($E$226=0,IF($F$226=0,0,"Ny data"),($F$226-$E$226)/$E$226))</f>
        <v/>
      </c>
      <c r="I226" s="48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52">
        <v>0</v>
      </c>
      <c r="E227" s="48"/>
      <c r="F227" s="48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48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52">
        <v>0</v>
      </c>
      <c r="E228" s="48"/>
      <c r="F228" s="48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48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52">
        <v>0</v>
      </c>
      <c r="E229" s="48"/>
      <c r="F229" s="48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48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52">
        <v>0</v>
      </c>
      <c r="E230" s="48"/>
      <c r="F230" s="48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48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52">
        <v>0</v>
      </c>
      <c r="E231" s="48"/>
      <c r="F231" s="48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48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52">
        <v>0</v>
      </c>
      <c r="E232" s="48"/>
      <c r="F232" s="48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48"/>
    </row>
    <row r="233" spans="1:9" ht="12.75" x14ac:dyDescent="0.2">
      <c r="A233" s="32" t="s">
        <v>150</v>
      </c>
      <c r="B233" s="33"/>
      <c r="C233" s="34"/>
      <c r="D233" s="51"/>
      <c r="E233" s="47"/>
      <c r="F233" s="47"/>
      <c r="G233" s="34" t="str">
        <f>IF($D$233="",IF($E$233&gt;0,"Ny data",IF($E$233="","",0)),IF($D$233=0,IF($E$233=0,0,"Ny data"),($E$233-$D$233)/$D$233))</f>
        <v/>
      </c>
      <c r="H233" s="51" t="str">
        <f>IF($E$233="",IF($F$233&gt;0,"Ny data",IF($F$233="","",0)),IF($E$233=0,IF($F$233=0,0,"Ny data"),($F$233-$E$233)/$E$233))</f>
        <v/>
      </c>
      <c r="I233" s="47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52">
        <v>0</v>
      </c>
      <c r="E234" s="48"/>
      <c r="F234" s="48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48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52">
        <v>0</v>
      </c>
      <c r="E235" s="48"/>
      <c r="F235" s="48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48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52">
        <v>0</v>
      </c>
      <c r="E236" s="48"/>
      <c r="F236" s="48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48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52">
        <v>0</v>
      </c>
      <c r="E237" s="48"/>
      <c r="F237" s="48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48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52">
        <v>0</v>
      </c>
      <c r="E238" s="48"/>
      <c r="F238" s="48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48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52">
        <v>0</v>
      </c>
      <c r="E239" s="48"/>
      <c r="F239" s="48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48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52">
        <v>0</v>
      </c>
      <c r="E240" s="48"/>
      <c r="F240" s="48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48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52">
        <v>0</v>
      </c>
      <c r="E241" s="48"/>
      <c r="F241" s="48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48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52">
        <v>0</v>
      </c>
      <c r="E242" s="48"/>
      <c r="F242" s="48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48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52">
        <v>0</v>
      </c>
      <c r="E243" s="48"/>
      <c r="F243" s="48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48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52">
        <v>0</v>
      </c>
      <c r="E244" s="48"/>
      <c r="F244" s="48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48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52">
        <v>0</v>
      </c>
      <c r="E245" s="48"/>
      <c r="F245" s="48"/>
      <c r="G245" s="44">
        <f>IF($D$245="",IF($E$245&gt;0,"Ny data",IF($E$245="","",0)),IF($D$245=0,IF($E$245=0,0,"Ny data"),($E$245-$D$245)/$D$245))</f>
        <v>0</v>
      </c>
      <c r="H245" s="44" t="str">
        <f>IF($E$245="",IF($F$245&gt;0,"Ny data",IF($F$245="","",0)),IF($E$245=0,IF($F$245=0,0,"Ny data"),($F$245-$E$245)/$E$245))</f>
        <v/>
      </c>
      <c r="I245" s="48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52">
        <v>0</v>
      </c>
      <c r="E246" s="48"/>
      <c r="F246" s="48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48"/>
    </row>
    <row r="247" spans="1:9" ht="12.75" x14ac:dyDescent="0.2">
      <c r="A247" s="32" t="s">
        <v>151</v>
      </c>
      <c r="B247" s="33"/>
      <c r="C247" s="34"/>
      <c r="D247" s="51"/>
      <c r="E247" s="47"/>
      <c r="F247" s="47"/>
      <c r="G247" s="34" t="str">
        <f>IF($D$247="",IF($E$247&gt;0,"Ny data",IF($E$247="","",0)),IF($D$247=0,IF($E$247=0,0,"Ny data"),($E$247-$D$247)/$D$247))</f>
        <v/>
      </c>
      <c r="H247" s="51" t="str">
        <f>IF($E$247="",IF($F$247&gt;0,"Ny data",IF($F$247="","",0)),IF($E$247=0,IF($F$247=0,0,"Ny data"),($F$247-$E$247)/$E$247))</f>
        <v/>
      </c>
      <c r="I247" s="47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52">
        <v>655</v>
      </c>
      <c r="E248" s="48">
        <f>D248</f>
        <v>655</v>
      </c>
      <c r="F248" s="48">
        <f>E248</f>
        <v>655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48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52">
        <v>0</v>
      </c>
      <c r="E249" s="48">
        <f t="shared" ref="E249:F260" si="8">D249</f>
        <v>0</v>
      </c>
      <c r="F249" s="48">
        <f t="shared" si="8"/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48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52">
        <v>0</v>
      </c>
      <c r="E250" s="48">
        <f t="shared" si="8"/>
        <v>0</v>
      </c>
      <c r="F250" s="48">
        <f t="shared" si="8"/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48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52">
        <v>0</v>
      </c>
      <c r="E251" s="48">
        <f t="shared" si="8"/>
        <v>0</v>
      </c>
      <c r="F251" s="48">
        <f t="shared" si="8"/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48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52">
        <v>1112</v>
      </c>
      <c r="E252" s="48">
        <f t="shared" si="8"/>
        <v>1112</v>
      </c>
      <c r="F252" s="48">
        <f t="shared" si="8"/>
        <v>1112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48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52">
        <v>1112</v>
      </c>
      <c r="E253" s="48">
        <f t="shared" si="8"/>
        <v>1112</v>
      </c>
      <c r="F253" s="48">
        <f t="shared" si="8"/>
        <v>1112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48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52">
        <v>1112</v>
      </c>
      <c r="E254" s="48">
        <f t="shared" si="8"/>
        <v>1112</v>
      </c>
      <c r="F254" s="48">
        <f t="shared" si="8"/>
        <v>1112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48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52">
        <v>0</v>
      </c>
      <c r="E255" s="48">
        <f t="shared" si="8"/>
        <v>0</v>
      </c>
      <c r="F255" s="48">
        <f t="shared" si="8"/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48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52">
        <v>0</v>
      </c>
      <c r="E256" s="48">
        <f t="shared" si="8"/>
        <v>0</v>
      </c>
      <c r="F256" s="48">
        <f t="shared" si="8"/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48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52">
        <v>0</v>
      </c>
      <c r="E257" s="48">
        <f t="shared" si="8"/>
        <v>0</v>
      </c>
      <c r="F257" s="48">
        <f t="shared" si="8"/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48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52">
        <v>0</v>
      </c>
      <c r="E258" s="48">
        <f t="shared" si="8"/>
        <v>0</v>
      </c>
      <c r="F258" s="48">
        <f t="shared" si="8"/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48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52">
        <v>0</v>
      </c>
      <c r="E259" s="48">
        <f t="shared" si="8"/>
        <v>0</v>
      </c>
      <c r="F259" s="48">
        <f t="shared" si="8"/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48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52">
        <v>0</v>
      </c>
      <c r="E260" s="48">
        <f t="shared" si="8"/>
        <v>0</v>
      </c>
      <c r="F260" s="48">
        <f t="shared" si="8"/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48"/>
    </row>
    <row r="261" spans="1:9" ht="12.75" x14ac:dyDescent="0.2">
      <c r="A261" s="32" t="s">
        <v>165</v>
      </c>
      <c r="B261" s="33"/>
      <c r="C261" s="34"/>
      <c r="D261" s="53"/>
      <c r="E261" s="49"/>
      <c r="F261" s="49"/>
      <c r="G261" s="34" t="str">
        <f>IF($D$261="",IF($E$261&gt;0,"Ny data",IF($E$261="","",0)),IF($D$261=0,IF($E$261=0,0,"Ny data"),($E$261-$D$261)/$D$261))</f>
        <v/>
      </c>
      <c r="H261" s="53" t="str">
        <f>IF($E$261="",IF($F$261&gt;0,"Ny data",IF($F$261="","",0)),IF($E$261=0,IF($F$261=0,0,"Ny data"),($F$261-$E$261)/$E$261))</f>
        <v/>
      </c>
      <c r="I261" s="49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52">
        <v>1995</v>
      </c>
      <c r="E262" s="48">
        <f>D262</f>
        <v>1995</v>
      </c>
      <c r="F262" s="48">
        <f>E262</f>
        <v>1995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48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52">
        <v>0</v>
      </c>
      <c r="E263" s="48">
        <f t="shared" ref="E263:F322" si="9">D263</f>
        <v>0</v>
      </c>
      <c r="F263" s="48">
        <f t="shared" si="9"/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48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52">
        <v>0</v>
      </c>
      <c r="E264" s="48">
        <f t="shared" si="9"/>
        <v>0</v>
      </c>
      <c r="F264" s="48">
        <f t="shared" si="9"/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48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52">
        <v>0</v>
      </c>
      <c r="E265" s="48">
        <f t="shared" si="9"/>
        <v>0</v>
      </c>
      <c r="F265" s="48">
        <f t="shared" si="9"/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48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52">
        <v>0</v>
      </c>
      <c r="E266" s="48">
        <f t="shared" si="9"/>
        <v>0</v>
      </c>
      <c r="F266" s="48">
        <f t="shared" si="9"/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48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52">
        <v>0</v>
      </c>
      <c r="E267" s="48">
        <f t="shared" si="9"/>
        <v>0</v>
      </c>
      <c r="F267" s="48">
        <f t="shared" si="9"/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48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52">
        <v>0</v>
      </c>
      <c r="E268" s="48">
        <f t="shared" si="9"/>
        <v>0</v>
      </c>
      <c r="F268" s="48">
        <f t="shared" si="9"/>
        <v>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48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52">
        <v>0</v>
      </c>
      <c r="E269" s="48">
        <f t="shared" si="9"/>
        <v>0</v>
      </c>
      <c r="F269" s="48">
        <f t="shared" si="9"/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48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52">
        <v>0</v>
      </c>
      <c r="E270" s="48">
        <f t="shared" si="9"/>
        <v>0</v>
      </c>
      <c r="F270" s="48">
        <f t="shared" si="9"/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48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52">
        <v>0</v>
      </c>
      <c r="E271" s="48">
        <f t="shared" si="9"/>
        <v>0</v>
      </c>
      <c r="F271" s="48">
        <f t="shared" si="9"/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48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52">
        <v>0</v>
      </c>
      <c r="E272" s="48">
        <f t="shared" si="9"/>
        <v>0</v>
      </c>
      <c r="F272" s="48">
        <f t="shared" si="9"/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48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52">
        <v>0</v>
      </c>
      <c r="E273" s="48">
        <f t="shared" si="9"/>
        <v>0</v>
      </c>
      <c r="F273" s="48">
        <f t="shared" si="9"/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48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52">
        <v>0</v>
      </c>
      <c r="E274" s="48">
        <f t="shared" si="9"/>
        <v>0</v>
      </c>
      <c r="F274" s="48">
        <f t="shared" si="9"/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48"/>
    </row>
    <row r="275" spans="1:9" ht="12.75" x14ac:dyDescent="0.2">
      <c r="A275" s="32" t="s">
        <v>166</v>
      </c>
      <c r="B275" s="33"/>
      <c r="C275" s="34"/>
      <c r="D275" s="51"/>
      <c r="E275" s="47">
        <f t="shared" si="9"/>
        <v>0</v>
      </c>
      <c r="F275" s="47">
        <f t="shared" si="9"/>
        <v>0</v>
      </c>
      <c r="G275" s="34">
        <f>IF($D$275="",IF($E$275&gt;0,"Ny data",IF($E$275="","",0)),IF($D$275=0,IF($E$275=0,0,"Ny data"),($E$275-$D$275)/$D$275))</f>
        <v>0</v>
      </c>
      <c r="H275" s="51">
        <f>IF($E$275="",IF($F$275&gt;0,"Ny data",IF($F$275="","",0)),IF($E$275=0,IF($F$275=0,0,"Ny data"),($F$275-$E$275)/$E$275))</f>
        <v>0</v>
      </c>
      <c r="I275" s="47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52">
        <v>0</v>
      </c>
      <c r="E276" s="48">
        <f t="shared" si="9"/>
        <v>0</v>
      </c>
      <c r="F276" s="48">
        <f t="shared" si="9"/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48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52">
        <v>0</v>
      </c>
      <c r="E277" s="48">
        <f t="shared" si="9"/>
        <v>0</v>
      </c>
      <c r="F277" s="48">
        <f t="shared" si="9"/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48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52">
        <v>0</v>
      </c>
      <c r="E278" s="48">
        <f t="shared" si="9"/>
        <v>0</v>
      </c>
      <c r="F278" s="48">
        <f t="shared" si="9"/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48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52">
        <v>0</v>
      </c>
      <c r="E279" s="48">
        <f t="shared" si="9"/>
        <v>0</v>
      </c>
      <c r="F279" s="48">
        <f t="shared" si="9"/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48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52">
        <v>0</v>
      </c>
      <c r="E280" s="48">
        <f t="shared" si="9"/>
        <v>0</v>
      </c>
      <c r="F280" s="48">
        <f t="shared" si="9"/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48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52">
        <v>0</v>
      </c>
      <c r="E281" s="48">
        <f t="shared" si="9"/>
        <v>0</v>
      </c>
      <c r="F281" s="48">
        <f t="shared" si="9"/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48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52">
        <v>0</v>
      </c>
      <c r="E282" s="48">
        <f t="shared" si="9"/>
        <v>0</v>
      </c>
      <c r="F282" s="48">
        <f t="shared" si="9"/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48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52">
        <v>0</v>
      </c>
      <c r="E283" s="48">
        <f t="shared" si="9"/>
        <v>0</v>
      </c>
      <c r="F283" s="48">
        <f t="shared" si="9"/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48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52">
        <v>0</v>
      </c>
      <c r="E284" s="48">
        <f t="shared" si="9"/>
        <v>0</v>
      </c>
      <c r="F284" s="48">
        <f t="shared" si="9"/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48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52">
        <v>0</v>
      </c>
      <c r="E285" s="48">
        <f t="shared" si="9"/>
        <v>0</v>
      </c>
      <c r="F285" s="48">
        <f t="shared" si="9"/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48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52">
        <v>0</v>
      </c>
      <c r="E286" s="48">
        <f t="shared" si="9"/>
        <v>0</v>
      </c>
      <c r="F286" s="48">
        <f t="shared" si="9"/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48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52">
        <v>0</v>
      </c>
      <c r="E287" s="48">
        <f t="shared" si="9"/>
        <v>0</v>
      </c>
      <c r="F287" s="48">
        <f t="shared" si="9"/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48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52">
        <v>0</v>
      </c>
      <c r="E288" s="48">
        <f t="shared" si="9"/>
        <v>0</v>
      </c>
      <c r="F288" s="48">
        <f t="shared" si="9"/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48"/>
    </row>
    <row r="289" spans="1:9" ht="12.75" x14ac:dyDescent="0.2">
      <c r="A289" s="32" t="s">
        <v>167</v>
      </c>
      <c r="B289" s="33"/>
      <c r="C289" s="34"/>
      <c r="D289" s="51"/>
      <c r="E289" s="47">
        <f t="shared" si="9"/>
        <v>0</v>
      </c>
      <c r="F289" s="47">
        <f t="shared" si="9"/>
        <v>0</v>
      </c>
      <c r="G289" s="34">
        <f>IF($D$289="",IF($E$289&gt;0,"Ny data",IF($E$289="","",0)),IF($D$289=0,IF($E$289=0,0,"Ny data"),($E$289-$D$289)/$D$289))</f>
        <v>0</v>
      </c>
      <c r="H289" s="51">
        <f>IF($E$289="",IF($F$289&gt;0,"Ny data",IF($F$289="","",0)),IF($E$289=0,IF($F$289=0,0,"Ny data"),($F$289-$E$289)/$E$289))</f>
        <v>0</v>
      </c>
      <c r="I289" s="47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52">
        <v>0</v>
      </c>
      <c r="E290" s="48">
        <f t="shared" si="9"/>
        <v>0</v>
      </c>
      <c r="F290" s="48">
        <f t="shared" si="9"/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48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52">
        <v>0</v>
      </c>
      <c r="E291" s="48">
        <f t="shared" si="9"/>
        <v>0</v>
      </c>
      <c r="F291" s="48">
        <f t="shared" si="9"/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48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52">
        <v>0</v>
      </c>
      <c r="E292" s="48">
        <f t="shared" si="9"/>
        <v>0</v>
      </c>
      <c r="F292" s="48">
        <f t="shared" si="9"/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48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52">
        <v>0</v>
      </c>
      <c r="E293" s="48">
        <f t="shared" si="9"/>
        <v>0</v>
      </c>
      <c r="F293" s="48">
        <f t="shared" si="9"/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48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52">
        <v>0</v>
      </c>
      <c r="E294" s="48">
        <f t="shared" si="9"/>
        <v>0</v>
      </c>
      <c r="F294" s="48">
        <f t="shared" si="9"/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48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52">
        <v>0</v>
      </c>
      <c r="E295" s="48">
        <f t="shared" si="9"/>
        <v>0</v>
      </c>
      <c r="F295" s="48">
        <f t="shared" si="9"/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48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52">
        <v>0</v>
      </c>
      <c r="E296" s="48">
        <f t="shared" si="9"/>
        <v>0</v>
      </c>
      <c r="F296" s="48">
        <f t="shared" si="9"/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48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52">
        <v>0</v>
      </c>
      <c r="E297" s="48">
        <f t="shared" si="9"/>
        <v>0</v>
      </c>
      <c r="F297" s="48">
        <f t="shared" si="9"/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48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52">
        <v>0</v>
      </c>
      <c r="E298" s="48">
        <f t="shared" si="9"/>
        <v>0</v>
      </c>
      <c r="F298" s="48">
        <f t="shared" si="9"/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48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52">
        <v>0</v>
      </c>
      <c r="E299" s="48">
        <f t="shared" si="9"/>
        <v>0</v>
      </c>
      <c r="F299" s="48">
        <f t="shared" si="9"/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48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52">
        <v>0</v>
      </c>
      <c r="E300" s="48">
        <f t="shared" si="9"/>
        <v>0</v>
      </c>
      <c r="F300" s="48">
        <f t="shared" si="9"/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48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52">
        <v>0</v>
      </c>
      <c r="E301" s="48">
        <f t="shared" si="9"/>
        <v>0</v>
      </c>
      <c r="F301" s="48">
        <f t="shared" si="9"/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48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52">
        <v>0</v>
      </c>
      <c r="E302" s="48">
        <f t="shared" si="9"/>
        <v>0</v>
      </c>
      <c r="F302" s="48">
        <f t="shared" si="9"/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48"/>
    </row>
    <row r="303" spans="1:9" ht="12.75" x14ac:dyDescent="0.2">
      <c r="A303" s="32" t="s">
        <v>168</v>
      </c>
      <c r="B303" s="33"/>
      <c r="C303" s="34"/>
      <c r="D303" s="51"/>
      <c r="E303" s="47">
        <f t="shared" si="9"/>
        <v>0</v>
      </c>
      <c r="F303" s="47">
        <f t="shared" si="9"/>
        <v>0</v>
      </c>
      <c r="G303" s="34">
        <f>IF($D$303="",IF($E$303&gt;0,"Ny data",IF($E$303="","",0)),IF($D$303=0,IF($E$303=0,0,"Ny data"),($E$303-$D$303)/$D$303))</f>
        <v>0</v>
      </c>
      <c r="H303" s="51">
        <f>IF($E$303="",IF($F$303&gt;0,"Ny data",IF($F$303="","",0)),IF($E$303=0,IF($F$303=0,0,"Ny data"),($F$303-$E$303)/$E$303))</f>
        <v>0</v>
      </c>
      <c r="I303" s="47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52">
        <v>154118</v>
      </c>
      <c r="E304" s="48">
        <f t="shared" si="9"/>
        <v>154118</v>
      </c>
      <c r="F304" s="48">
        <f t="shared" si="9"/>
        <v>154118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48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52">
        <v>0</v>
      </c>
      <c r="E305" s="48">
        <f t="shared" si="9"/>
        <v>0</v>
      </c>
      <c r="F305" s="48">
        <f t="shared" si="9"/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48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52">
        <v>27</v>
      </c>
      <c r="E306" s="48">
        <f t="shared" si="9"/>
        <v>27</v>
      </c>
      <c r="F306" s="48">
        <f t="shared" si="9"/>
        <v>27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48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52">
        <v>0</v>
      </c>
      <c r="E307" s="48">
        <f t="shared" si="9"/>
        <v>0</v>
      </c>
      <c r="F307" s="48">
        <f t="shared" si="9"/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48"/>
    </row>
    <row r="308" spans="1:9" ht="15" customHeight="1" x14ac:dyDescent="0.2">
      <c r="A308" s="32" t="s">
        <v>173</v>
      </c>
      <c r="B308" s="33"/>
      <c r="C308" s="34"/>
      <c r="D308" s="51"/>
      <c r="E308" s="47">
        <f t="shared" si="9"/>
        <v>0</v>
      </c>
      <c r="F308" s="47">
        <f t="shared" si="9"/>
        <v>0</v>
      </c>
      <c r="G308" s="34">
        <f>IF($D$308="",IF($E$308&gt;0,"Ny data",IF($E$308="","",0)),IF($D$308=0,IF($E$308=0,0,"Ny data"),($E$308-$D$308)/$D$308))</f>
        <v>0</v>
      </c>
      <c r="H308" s="51">
        <f>IF($E$308="",IF($F$308&gt;0,"Ny data",IF($F$308="","",0)),IF($E$308=0,IF($F$308=0,0,"Ny data"),($F$308-$E$308)/$E$308))</f>
        <v>0</v>
      </c>
      <c r="I308" s="47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52">
        <v>49779</v>
      </c>
      <c r="E309" s="48">
        <f t="shared" si="9"/>
        <v>49779</v>
      </c>
      <c r="F309" s="48">
        <f t="shared" si="9"/>
        <v>49779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48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52">
        <v>1280</v>
      </c>
      <c r="E310" s="48">
        <f t="shared" si="9"/>
        <v>1280</v>
      </c>
      <c r="F310" s="48">
        <f t="shared" si="9"/>
        <v>1280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48"/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52">
        <v>42</v>
      </c>
      <c r="E311" s="48">
        <f t="shared" si="9"/>
        <v>42</v>
      </c>
      <c r="F311" s="48">
        <f t="shared" si="9"/>
        <v>42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48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52">
        <v>0</v>
      </c>
      <c r="E312" s="48">
        <f t="shared" si="9"/>
        <v>0</v>
      </c>
      <c r="F312" s="48">
        <f t="shared" si="9"/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48"/>
    </row>
    <row r="313" spans="1:9" ht="12.75" x14ac:dyDescent="0.2">
      <c r="A313" s="32" t="s">
        <v>174</v>
      </c>
      <c r="B313" s="33"/>
      <c r="C313" s="34"/>
      <c r="D313" s="51"/>
      <c r="E313" s="47">
        <f t="shared" si="9"/>
        <v>0</v>
      </c>
      <c r="F313" s="47">
        <f t="shared" si="9"/>
        <v>0</v>
      </c>
      <c r="G313" s="34">
        <f>IF($D$313="",IF($E$313&gt;0,"Ny data",IF($E$313="","",0)),IF($D$313=0,IF($E$313=0,0,"Ny data"),($E$313-$D$313)/$D$313))</f>
        <v>0</v>
      </c>
      <c r="H313" s="51">
        <f>IF($E$313="",IF($F$313&gt;0,"Ny data",IF($F$313="","",0)),IF($E$313=0,IF($F$313=0,0,"Ny data"),($F$313-$E$313)/$E$313))</f>
        <v>0</v>
      </c>
      <c r="I313" s="47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52">
        <v>0</v>
      </c>
      <c r="E314" s="48">
        <f t="shared" si="9"/>
        <v>0</v>
      </c>
      <c r="F314" s="48">
        <f t="shared" si="9"/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48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52">
        <v>0</v>
      </c>
      <c r="E315" s="48">
        <f t="shared" si="9"/>
        <v>0</v>
      </c>
      <c r="F315" s="48">
        <f t="shared" si="9"/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48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52">
        <v>0</v>
      </c>
      <c r="E316" s="48">
        <f t="shared" si="9"/>
        <v>0</v>
      </c>
      <c r="F316" s="48">
        <f t="shared" si="9"/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48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52">
        <v>0</v>
      </c>
      <c r="E317" s="48">
        <f t="shared" si="9"/>
        <v>0</v>
      </c>
      <c r="F317" s="48">
        <f t="shared" si="9"/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48"/>
    </row>
    <row r="318" spans="1:9" ht="12.75" x14ac:dyDescent="0.2">
      <c r="A318" s="32" t="s">
        <v>175</v>
      </c>
      <c r="B318" s="33"/>
      <c r="C318" s="34"/>
      <c r="D318" s="51"/>
      <c r="E318" s="47">
        <f t="shared" si="9"/>
        <v>0</v>
      </c>
      <c r="F318" s="47">
        <f t="shared" si="9"/>
        <v>0</v>
      </c>
      <c r="G318" s="34">
        <f>IF($D$318="",IF($E$318&gt;0,"Ny data",IF($E$318="","",0)),IF($D$318=0,IF($E$318=0,0,"Ny data"),($E$318-$D$318)/$D$318))</f>
        <v>0</v>
      </c>
      <c r="H318" s="51">
        <f>IF($E$318="",IF($F$318&gt;0,"Ny data",IF($F$318="","",0)),IF($E$318=0,IF($F$318=0,0,"Ny data"),($F$318-$E$318)/$E$318))</f>
        <v>0</v>
      </c>
      <c r="I318" s="47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52">
        <v>0</v>
      </c>
      <c r="E319" s="48">
        <f t="shared" si="9"/>
        <v>0</v>
      </c>
      <c r="F319" s="48">
        <f t="shared" si="9"/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48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52">
        <v>0</v>
      </c>
      <c r="E320" s="48">
        <f t="shared" si="9"/>
        <v>0</v>
      </c>
      <c r="F320" s="48">
        <f t="shared" si="9"/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48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52">
        <v>0</v>
      </c>
      <c r="E321" s="48">
        <f t="shared" si="9"/>
        <v>0</v>
      </c>
      <c r="F321" s="48">
        <f t="shared" si="9"/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48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52">
        <v>0</v>
      </c>
      <c r="E322" s="48">
        <f t="shared" si="9"/>
        <v>0</v>
      </c>
      <c r="F322" s="48">
        <f t="shared" si="9"/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48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yXqy3iNAU3+9iyeMcSJSyAG9PkouKIf44wnnxHZLXboiEy832tzBJz4y9vl2j3cLr6B6suawY0o13U32R9CbRA==" saltValue="ie56v2FWViHJWxVroqSKu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31496062992125984" right="0.31496062992125984" top="0.35433070866141736" bottom="0.55118110236220474" header="0.31496062992125984" footer="0.31496062992125984"/>
  <pageSetup paperSize="9" scale="7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A14"/>
  <sheetViews>
    <sheetView zoomScaleNormal="100" workbookViewId="0">
      <selection activeCell="A6" sqref="A6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68" t="s">
        <v>12</v>
      </c>
      <c r="B1" s="62" t="s">
        <v>1</v>
      </c>
      <c r="C1" s="64" t="s">
        <v>2</v>
      </c>
      <c r="D1" s="64" t="s">
        <v>195</v>
      </c>
      <c r="E1" s="64" t="s">
        <v>201</v>
      </c>
      <c r="F1" s="64" t="s">
        <v>202</v>
      </c>
      <c r="G1" s="64" t="s">
        <v>203</v>
      </c>
      <c r="H1" s="64" t="s">
        <v>204</v>
      </c>
      <c r="I1" s="66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9"/>
      <c r="B2" s="63"/>
      <c r="C2" s="65"/>
      <c r="D2" s="65"/>
      <c r="E2" s="65"/>
      <c r="F2" s="65"/>
      <c r="G2" s="65"/>
      <c r="H2" s="65"/>
      <c r="I2" s="67"/>
      <c r="J2" s="4"/>
    </row>
    <row r="3" spans="1:53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4.25" customHeight="1" x14ac:dyDescent="0.2">
      <c r="A4" s="45" t="s">
        <v>176</v>
      </c>
      <c r="B4" s="37" t="s">
        <v>181</v>
      </c>
      <c r="C4" s="38">
        <v>75</v>
      </c>
      <c r="D4" s="38">
        <v>0</v>
      </c>
      <c r="E4" s="55">
        <v>665</v>
      </c>
      <c r="F4" s="55">
        <v>665</v>
      </c>
      <c r="G4" s="44" t="str">
        <f>IF($D$4="",IF($E$4&gt;0,"Ny data",IF($E$4="","",0)),IF($D$4=0,IF($E$4=0,0,"Ny data"),($E$4-$D$4)/$D$4))</f>
        <v>Ny data</v>
      </c>
      <c r="H4" s="44">
        <f>IF($E$4="",IF($F$4&gt;0,"Ny data",IF($F$4="","",0)),IF($E$4=0,IF($F$4=0,0,"Ny data"),($F$4-$E$4)/$E$4))</f>
        <v>0</v>
      </c>
      <c r="I4" s="39" t="s">
        <v>213</v>
      </c>
      <c r="J4" s="4"/>
    </row>
    <row r="5" spans="1:53" ht="12.75" customHeight="1" x14ac:dyDescent="0.2">
      <c r="A5" s="45" t="s">
        <v>177</v>
      </c>
      <c r="B5" s="37" t="s">
        <v>3</v>
      </c>
      <c r="C5" s="38">
        <v>5</v>
      </c>
      <c r="D5" s="38">
        <v>0</v>
      </c>
      <c r="E5" s="55">
        <v>5</v>
      </c>
      <c r="F5" s="55">
        <v>6</v>
      </c>
      <c r="G5" s="44" t="str">
        <f>IF($D$5="",IF($E$5&gt;0,"Ny data",IF($E$5="","",0)),IF($D$5=0,IF($E$5=0,0,"Ny data"),($E$5-$D$5)/$D$5))</f>
        <v>Ny data</v>
      </c>
      <c r="H5" s="44">
        <f>IF($E$5="",IF($F$5&gt;0,"Ny data",IF($F$5="","",0)),IF($E$5=0,IF($F$5=0,0,"Ny data"),($F$5-$E$5)/$E$5))</f>
        <v>0.2</v>
      </c>
      <c r="I5" s="39" t="s">
        <v>213</v>
      </c>
      <c r="J5" s="4"/>
    </row>
    <row r="6" spans="1:53" ht="12.75" customHeight="1" x14ac:dyDescent="0.2">
      <c r="A6" s="45" t="s">
        <v>13</v>
      </c>
      <c r="B6" s="37" t="s">
        <v>3</v>
      </c>
      <c r="C6" s="38">
        <v>5</v>
      </c>
      <c r="D6" s="38">
        <v>4</v>
      </c>
      <c r="E6" s="55">
        <v>11</v>
      </c>
      <c r="F6" s="55">
        <v>11</v>
      </c>
      <c r="G6" s="44">
        <f>IF($D$6="",IF($E$6&gt;0,"Ny data",IF($E$6="","",0)),IF($D$6=0,IF($E$6=0,0,"Ny data"),($E$6-$D$6)/$D$6))</f>
        <v>1.75</v>
      </c>
      <c r="H6" s="44">
        <f>IF($E$6="",IF($F$6&gt;0,"Ny data",IF($F$6="","",0)),IF($E$6=0,IF($F$6=0,0,"Ny data"),($F$6-$E$6)/$E$6))</f>
        <v>0</v>
      </c>
      <c r="I6" s="39" t="s">
        <v>213</v>
      </c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38">
        <v>1</v>
      </c>
      <c r="E7" s="55">
        <v>1</v>
      </c>
      <c r="F7" s="55">
        <v>1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 t="s">
        <v>213</v>
      </c>
      <c r="J7" s="4"/>
    </row>
    <row r="8" spans="1:53" ht="12.75" customHeight="1" x14ac:dyDescent="0.2">
      <c r="A8" s="45" t="s">
        <v>15</v>
      </c>
      <c r="B8" s="37" t="s">
        <v>3</v>
      </c>
      <c r="C8" s="38">
        <v>5</v>
      </c>
      <c r="D8" s="38">
        <v>0</v>
      </c>
      <c r="E8" s="55">
        <v>1</v>
      </c>
      <c r="F8" s="55">
        <v>1</v>
      </c>
      <c r="G8" s="44" t="str">
        <f>IF($D$8="",IF($E$8&gt;0,"Ny data",IF($E$8="","",0)),IF($D$8=0,IF($E$8=0,0,"Ny data"),($E$8-$D$8)/$D$8))</f>
        <v>Ny data</v>
      </c>
      <c r="H8" s="44">
        <f>IF($E$8="",IF($F$8&gt;0,"Ny data",IF($F$8="","",0)),IF($E$8=0,IF($F$8=0,0,"Ny data"),($F$8-$E$8)/$E$8))</f>
        <v>0</v>
      </c>
      <c r="I8" s="39" t="s">
        <v>213</v>
      </c>
      <c r="J8" s="4"/>
    </row>
    <row r="9" spans="1:53" ht="12.75" customHeight="1" x14ac:dyDescent="0.2">
      <c r="A9" s="45" t="s">
        <v>16</v>
      </c>
      <c r="B9" s="37" t="s">
        <v>3</v>
      </c>
      <c r="C9" s="38">
        <v>5</v>
      </c>
      <c r="D9" s="38">
        <v>0</v>
      </c>
      <c r="E9" s="55">
        <v>0</v>
      </c>
      <c r="F9" s="55"/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</row>
    <row r="10" spans="1:53" ht="12.75" customHeight="1" x14ac:dyDescent="0.2">
      <c r="A10" s="45" t="s">
        <v>178</v>
      </c>
      <c r="B10" s="37" t="s">
        <v>3</v>
      </c>
      <c r="C10" s="38">
        <v>5</v>
      </c>
      <c r="D10" s="38">
        <v>1</v>
      </c>
      <c r="E10" s="55">
        <v>1</v>
      </c>
      <c r="F10" s="55">
        <v>1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4.25" customHeight="1" x14ac:dyDescent="0.2">
      <c r="A11" s="45" t="s">
        <v>179</v>
      </c>
      <c r="B11" s="37" t="s">
        <v>181</v>
      </c>
      <c r="C11" s="38">
        <v>75</v>
      </c>
      <c r="D11" s="38">
        <v>0</v>
      </c>
      <c r="E11" s="55">
        <v>1120</v>
      </c>
      <c r="F11" s="55">
        <v>1120</v>
      </c>
      <c r="G11" s="44" t="str">
        <f>IF($D$11="",IF($E$11&gt;0,"Ny data",IF($E$11="","",0)),IF($D$11=0,IF($E$11=0,0,"Ny data"),($E$11-$D$11)/$D$11))</f>
        <v>Ny data</v>
      </c>
      <c r="H11" s="44">
        <f>IF($E$11="",IF($F$11&gt;0,"Ny data",IF($F$11="","",0)),IF($E$11=0,IF($F$11=0,0,"Ny data"),($F$11-$E$11)/$E$11))</f>
        <v>0</v>
      </c>
      <c r="I11" s="39" t="s">
        <v>213</v>
      </c>
      <c r="J11" s="4"/>
    </row>
    <row r="12" spans="1:53" ht="14.25" customHeight="1" x14ac:dyDescent="0.2">
      <c r="A12" s="54" t="s">
        <v>205</v>
      </c>
      <c r="B12" s="37" t="s">
        <v>206</v>
      </c>
      <c r="C12" s="38">
        <v>25</v>
      </c>
      <c r="D12" s="38">
        <v>0</v>
      </c>
      <c r="E12" s="55">
        <v>0</v>
      </c>
      <c r="F12" s="55"/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</row>
    <row r="13" spans="1:53" ht="14.25" customHeight="1" x14ac:dyDescent="0.2">
      <c r="A13" s="54" t="s">
        <v>207</v>
      </c>
      <c r="B13" s="37" t="s">
        <v>206</v>
      </c>
      <c r="C13" s="38">
        <v>10</v>
      </c>
      <c r="D13" s="38">
        <v>0</v>
      </c>
      <c r="E13" s="55">
        <v>0</v>
      </c>
      <c r="F13" s="55"/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7oX4aqzq7YkzOnxDCBidlmUnOrgcAopWRq63K3gcyPT1QwhdyGbadn1gedRYG4k+gVXxNZPWTA0qxnKzfnwVWg==" saltValue="gTdixTcPgAEzVFzgAEC5x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5" sqref="A5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70" t="s">
        <v>182</v>
      </c>
      <c r="B1" s="70"/>
      <c r="C1" s="70"/>
      <c r="D1" s="70"/>
      <c r="E1" s="70"/>
      <c r="F1" s="70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56" t="s">
        <v>208</v>
      </c>
      <c r="B3" s="56"/>
      <c r="C3" s="56"/>
      <c r="D3" s="56"/>
      <c r="E3" s="56"/>
      <c r="F3" s="57"/>
    </row>
    <row r="4" spans="1:6" x14ac:dyDescent="0.2">
      <c r="F4" s="27"/>
    </row>
    <row r="6" spans="1:6" ht="18" x14ac:dyDescent="0.25">
      <c r="A6" s="70" t="s">
        <v>188</v>
      </c>
      <c r="B6" s="70"/>
      <c r="C6" s="70"/>
      <c r="D6" s="70"/>
      <c r="E6" s="70"/>
      <c r="F6" s="70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56" t="s">
        <v>208</v>
      </c>
      <c r="B8" s="56"/>
      <c r="C8" s="56"/>
      <c r="D8" s="56"/>
      <c r="E8" s="56"/>
      <c r="F8" s="57"/>
    </row>
    <row r="9" spans="1:6" x14ac:dyDescent="0.2">
      <c r="F9" s="27"/>
    </row>
    <row r="11" spans="1:6" ht="18" x14ac:dyDescent="0.25">
      <c r="A11" s="70" t="s">
        <v>193</v>
      </c>
      <c r="B11" s="70"/>
      <c r="C11" s="70"/>
      <c r="D11" s="70"/>
      <c r="E11" s="70"/>
      <c r="F11" s="70"/>
    </row>
    <row r="12" spans="1:6" ht="38.25" customHeight="1" x14ac:dyDescent="0.2">
      <c r="A12" s="71" t="s">
        <v>208</v>
      </c>
      <c r="B12" s="71"/>
      <c r="C12" s="71"/>
      <c r="D12" s="71"/>
      <c r="E12" s="71"/>
      <c r="F12" s="71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tPgSw1pW/WraufUNU9EN3bgAEhGlUbrZvOLxW7FRk6fv+Hm4MC0aTmCS2q+2d1YEapVTKtnjZRqy36hUUSCDAQ==" saltValue="f/XbbR8tBrgP1axWwb7ZgA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d84b511e-9c5e-43bc-9d76-13eebfc3d531">false</VDBlanketFileIsMainDocument>
    <VDBlanketFileFieldId xmlns="d84b511e-9c5e-43bc-9d76-13eebfc3d531" xsi:nil="true"/>
  </documentManagement>
</p:properties>
</file>

<file path=customXml/itemProps1.xml><?xml version="1.0" encoding="utf-8"?>
<ds:datastoreItem xmlns:ds="http://schemas.openxmlformats.org/officeDocument/2006/customXml" ds:itemID="{C9F99633-CEE7-4BD7-85B2-1DDF300DF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BA54E-E49B-4059-AA14-3B6109FAE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9B355-3CDE-4DC3-A9A7-2E1C756FCA2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d84b511e-9c5e-43bc-9d76-13eebfc3d531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2021-04-14T10:44:37Z</cp:lastPrinted>
  <dcterms:created xsi:type="dcterms:W3CDTF">2012-02-06T19:50:47Z</dcterms:created>
  <dcterms:modified xsi:type="dcterms:W3CDTF">2021-08-27T09:11:14Z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_dlc_DocIdItemGuid">
    <vt:lpwstr>300c04a2-6d61-4304-a69e-4d2c572f296d</vt:lpwstr>
  </property>
  <property fmtid="{D5CDD505-2E9C-101B-9397-08002B2CF9AE}" pid="4" name="ContentTypeId">
    <vt:lpwstr>0x0101009FD46B438318451695FDB512CD7179AA008F597EA679B3C94C8EE1A10055F8342C</vt:lpwstr>
  </property>
</Properties>
</file>