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19\"/>
    </mc:Choice>
  </mc:AlternateContent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Gennemførte investeringer" sheetId="29" r:id="rId6"/>
    <sheet name="Gennemførte investeringer 1" sheetId="30" r:id="rId7"/>
    <sheet name="Pristalsregulering" sheetId="27" r:id="rId8"/>
  </sheets>
  <calcPr calcId="162913"/>
</workbook>
</file>

<file path=xl/calcChain.xml><?xml version="1.0" encoding="utf-8"?>
<calcChain xmlns="http://schemas.openxmlformats.org/spreadsheetml/2006/main">
  <c r="M2" i="18" l="1"/>
  <c r="L3" i="28" l="1"/>
  <c r="G5" i="28" l="1"/>
  <c r="H5" i="28"/>
  <c r="I5" i="28"/>
  <c r="F5" i="28"/>
  <c r="G3" i="28"/>
  <c r="H3" i="28"/>
  <c r="I3" i="28"/>
  <c r="F3" i="28"/>
  <c r="G4" i="28"/>
  <c r="K3" i="28" s="1"/>
  <c r="H4" i="28"/>
  <c r="I4" i="28"/>
  <c r="F4" i="28"/>
  <c r="D3" i="20" l="1"/>
  <c r="C4" i="15"/>
  <c r="C2" i="15"/>
  <c r="D2" i="15" s="1"/>
  <c r="C3" i="15"/>
  <c r="C11" i="27"/>
  <c r="E3" i="20" l="1"/>
  <c r="C10" i="27" l="1"/>
  <c r="B6" i="12" l="1"/>
  <c r="C2" i="27" l="1"/>
  <c r="C8" i="27" l="1"/>
  <c r="C9" i="27"/>
  <c r="B9" i="12" l="1"/>
  <c r="B10" i="12" s="1"/>
  <c r="C7" i="27"/>
  <c r="C6" i="27"/>
  <c r="C5" i="27"/>
  <c r="C4" i="27"/>
  <c r="C3" i="27"/>
  <c r="J3" i="28" l="1"/>
  <c r="B5" i="12"/>
  <c r="M3" i="28" l="1"/>
  <c r="B3" i="12"/>
  <c r="B7" i="12" l="1"/>
  <c r="B8" i="12" s="1"/>
  <c r="B4" i="12"/>
  <c r="B12" i="12" l="1"/>
  <c r="B14" i="12" s="1"/>
</calcChain>
</file>

<file path=xl/sharedStrings.xml><?xml version="1.0" encoding="utf-8"?>
<sst xmlns="http://schemas.openxmlformats.org/spreadsheetml/2006/main" count="78" uniqueCount="57">
  <si>
    <t>Historiske investeringer</t>
  </si>
  <si>
    <t>Gennemførte investeringer</t>
  </si>
  <si>
    <t xml:space="preserve">Kr. </t>
  </si>
  <si>
    <t>Finansielle omkostninger</t>
  </si>
  <si>
    <t>Faktiske driftsomkostninger</t>
  </si>
  <si>
    <t>Komponenter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</si>
  <si>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</si>
  <si>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</si>
  <si>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</si>
  <si>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</si>
  <si>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</si>
  <si>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</si>
  <si>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</si>
  <si>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</si>
  <si>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</si>
  <si>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</si>
  <si>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</si>
  <si>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</si>
  <si>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</si>
  <si>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</si>
  <si>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</si>
  <si>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</si>
  <si>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</si>
  <si>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</si>
  <si>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</si>
  <si>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</si>
  <si>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</si>
  <si>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</si>
  <si>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</si>
  <si>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</si>
  <si>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</si>
  <si>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</si>
  <si>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</si>
  <si>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</si>
  <si>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</si>
  <si>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</si>
  <si>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</si>
  <si>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</si>
  <si>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</si>
  <si>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</si>
  <si>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</si>
  <si>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</si>
  <si>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</si>
  <si>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</si>
  <si>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Historiske investeringer (2009-niveau)</t>
  </si>
  <si>
    <t>Faktisk indberettede investeringer</t>
  </si>
  <si>
    <t>Pristalsreguleret investeringer</t>
  </si>
  <si>
    <t>Samlede ikke-påvirkelige omkostninger</t>
  </si>
  <si>
    <t>Gebyrer i alt</t>
  </si>
  <si>
    <t>2017-2018</t>
  </si>
  <si>
    <t>Grundlag for de økonomiske rammer 2019 (2017-niveau)</t>
  </si>
  <si>
    <t>Pristalsreguleret grundlag (2019-niveau)</t>
  </si>
  <si>
    <t>2018-2019</t>
  </si>
  <si>
    <t>Pristalsreguleret FADO (2017 niveau)</t>
  </si>
  <si>
    <t>Nyt niveau for driftsomkostningerne i den økonomiske ramme 2019</t>
  </si>
  <si>
    <t>Gennemførte investeringer (2017-niveau)</t>
  </si>
  <si>
    <t>Ring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</si>
</sst>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\(#,##0.00\);#,##0.00_)"/>
    <numFmt numFmtId="172" formatCode="#,##0_);\(#,##0\);0_);@"/>
    <numFmt numFmtId="173" formatCode="_ &quot;kr&quot;\ * #,##0.00_ ;_ &quot;kr&quot;\ * \-#,##0.00_ ;_ &quot;kr&quot;\ * &quot;-&quot;??_ ;_ @_ 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43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0" fontId="5" fillId="0" borderId="0" xfId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8" xfId="0" applyBorder="1"/>
    <xf numFmtId="0" fontId="3" fillId="0" borderId="28" xfId="0" applyFont="1" applyFill="1" applyBorder="1" applyAlignment="1"/>
    <xf numFmtId="167" fontId="0" fillId="0" borderId="28" xfId="27368" applyNumberFormat="1" applyFont="1" applyFill="1" applyBorder="1"/>
    <xf numFmtId="0" fontId="0" fillId="0" borderId="28" xfId="0" applyFill="1" applyBorder="1"/>
    <xf numFmtId="0" fontId="0" fillId="0" borderId="27" xfId="0" applyBorder="1"/>
    <xf numFmtId="0" fontId="4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27344"/>
    <cellStyle name="60 % - Markeringsfarve2 2" xfId="27345"/>
    <cellStyle name="60 % - Markeringsfarve3 2" xfId="17681"/>
    <cellStyle name="60 % - Markeringsfarve3 3" xfId="27346"/>
    <cellStyle name="60 % - Markeringsfarve4 2" xfId="17682"/>
    <cellStyle name="60 % - Markeringsfarve4 3" xfId="27347"/>
    <cellStyle name="60 % - Markeringsfarve5 2" xfId="27348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ér celle" xfId="14" builtinId="23" customBuiltin="1"/>
    <cellStyle name="Link" xfId="1" builtinId="8"/>
    <cellStyle name="Link 2" xfId="22224"/>
    <cellStyle name="Linked Cell" xfId="22225"/>
    <cellStyle name="Linked Cell 2" xfId="27323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7"/>
  <sheetViews>
    <sheetView tabSelected="1" workbookViewId="0">
      <selection activeCell="A11" sqref="A11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59" customFormat="1" ht="18.75" x14ac:dyDescent="0.3">
      <c r="A1" s="59" t="s">
        <v>56</v>
      </c>
    </row>
    <row r="2" spans="1:3" s="20" customFormat="1" ht="15.75" thickBot="1" x14ac:dyDescent="0.3">
      <c r="A2" s="14" t="s">
        <v>5</v>
      </c>
      <c r="B2" s="14" t="s">
        <v>6</v>
      </c>
    </row>
    <row r="3" spans="1:3" x14ac:dyDescent="0.25">
      <c r="A3" s="3" t="s">
        <v>4</v>
      </c>
      <c r="B3" s="28">
        <f>'Faktiske driftsomkostninger'!D2</f>
        <v>32722.705164701063</v>
      </c>
      <c r="C3" t="s">
        <v>8</v>
      </c>
    </row>
    <row r="4" spans="1:3" s="22" customFormat="1" x14ac:dyDescent="0.25">
      <c r="A4" s="2" t="s">
        <v>9</v>
      </c>
      <c r="B4" s="37">
        <f>SUM(B3:B3)</f>
        <v>32722.705164701063</v>
      </c>
      <c r="C4" s="44" t="s">
        <v>8</v>
      </c>
    </row>
    <row r="5" spans="1:3" x14ac:dyDescent="0.25">
      <c r="A5" s="36" t="s">
        <v>0</v>
      </c>
      <c r="B5" s="30">
        <f>Investeringer!D3</f>
        <v>48792.471589312234</v>
      </c>
      <c r="C5" s="19" t="s">
        <v>8</v>
      </c>
    </row>
    <row r="6" spans="1:3" x14ac:dyDescent="0.25">
      <c r="A6" s="3" t="s">
        <v>1</v>
      </c>
      <c r="B6" s="28">
        <f>Investeringer!E3</f>
        <v>0</v>
      </c>
      <c r="C6" t="s">
        <v>8</v>
      </c>
    </row>
    <row r="7" spans="1:3" s="18" customFormat="1" x14ac:dyDescent="0.25">
      <c r="A7" s="3" t="s">
        <v>3</v>
      </c>
      <c r="B7" s="28">
        <f>'Finansielle omkostninger'!M3</f>
        <v>549.89609999999993</v>
      </c>
      <c r="C7" t="s">
        <v>8</v>
      </c>
    </row>
    <row r="8" spans="1:3" s="18" customFormat="1" x14ac:dyDescent="0.25">
      <c r="A8" s="2" t="s">
        <v>38</v>
      </c>
      <c r="B8" s="37">
        <f>SUM(B5:B7)</f>
        <v>49342.367689312232</v>
      </c>
      <c r="C8" s="44" t="s">
        <v>8</v>
      </c>
    </row>
    <row r="9" spans="1:3" s="18" customFormat="1" x14ac:dyDescent="0.25">
      <c r="A9" s="3" t="s">
        <v>7</v>
      </c>
      <c r="B9" s="28">
        <f>'Ikke-påvirkelige omkostninger'!M2</f>
        <v>39722.850122850119</v>
      </c>
      <c r="C9" t="s">
        <v>8</v>
      </c>
    </row>
    <row r="10" spans="1:3" s="18" customFormat="1" x14ac:dyDescent="0.25">
      <c r="A10" s="2" t="s">
        <v>47</v>
      </c>
      <c r="B10" s="37">
        <f>SUM(B9:B9)</f>
        <v>39722.850122850119</v>
      </c>
      <c r="C10" s="44" t="s">
        <v>8</v>
      </c>
    </row>
    <row r="11" spans="1:3" x14ac:dyDescent="0.25">
      <c r="A11" s="1"/>
      <c r="B11" s="28"/>
    </row>
    <row r="12" spans="1:3" ht="15.75" thickBot="1" x14ac:dyDescent="0.3">
      <c r="A12" s="23" t="s">
        <v>50</v>
      </c>
      <c r="B12" s="29">
        <f>SUM(B4,B8,B10)</f>
        <v>121787.92297686342</v>
      </c>
      <c r="C12" s="23" t="s">
        <v>2</v>
      </c>
    </row>
    <row r="13" spans="1:3" ht="15.75" thickTop="1" x14ac:dyDescent="0.25"/>
    <row r="14" spans="1:3" ht="15.75" thickBot="1" x14ac:dyDescent="0.3">
      <c r="A14" s="23" t="s">
        <v>51</v>
      </c>
      <c r="B14" s="29">
        <f>B12*Pristalsregulering!C10*Pristalsregulering!C11</f>
        <v>126013.44630548793</v>
      </c>
      <c r="C14" s="23" t="s">
        <v>2</v>
      </c>
    </row>
    <row r="15" spans="1:3" ht="15.75" hidden="1" thickTop="1" x14ac:dyDescent="0.25">
      <c r="B15" s="43"/>
    </row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B2" sqref="B2:B4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2" customFormat="1" ht="60.75" thickBot="1" x14ac:dyDescent="0.3">
      <c r="A1" s="40" t="s">
        <v>10</v>
      </c>
      <c r="B1" s="41" t="s">
        <v>11</v>
      </c>
      <c r="C1" s="41" t="s">
        <v>53</v>
      </c>
      <c r="D1" s="9" t="s">
        <v>54</v>
      </c>
    </row>
    <row r="2" spans="1:4" s="19" customFormat="1" ht="15.75" thickTop="1" x14ac:dyDescent="0.25">
      <c r="A2" s="24">
        <v>2018</v>
      </c>
      <c r="B2" s="38">
        <v>39066</v>
      </c>
      <c r="C2" s="39">
        <f>B2/Pristalsregulering!C10</f>
        <v>38394.103194103191</v>
      </c>
      <c r="D2" s="53">
        <f>AVERAGEIF(C2:C4,"&lt;&gt;0")</f>
        <v>32722.705164701063</v>
      </c>
    </row>
    <row r="3" spans="1:4" s="19" customFormat="1" x14ac:dyDescent="0.25">
      <c r="A3" s="24">
        <v>2017</v>
      </c>
      <c r="B3" s="38">
        <v>23571</v>
      </c>
      <c r="C3" s="39">
        <f>B3</f>
        <v>23571</v>
      </c>
      <c r="D3" s="28"/>
    </row>
    <row r="4" spans="1:4" x14ac:dyDescent="0.25">
      <c r="A4" s="24">
        <v>2016</v>
      </c>
      <c r="B4" s="38">
        <v>35749</v>
      </c>
      <c r="C4" s="39">
        <f>B4*Pristalsregulering!C9</f>
        <v>36203.012299999995</v>
      </c>
    </row>
    <row r="5" spans="1:4" hidden="1" x14ac:dyDescent="0.25"/>
    <row r="6" spans="1:4" hidden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>
      <selection activeCell="B3" sqref="B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38.85546875" style="54" bestFit="1" customWidth="1"/>
    <col min="4" max="4" width="22.5703125" bestFit="1" customWidth="1"/>
    <col min="5" max="5" width="25.85546875" bestFit="1" customWidth="1"/>
    <col min="6" max="7" width="0" hidden="1" customWidth="1"/>
    <col min="8" max="16384" width="9.140625" hidden="1"/>
  </cols>
  <sheetData>
    <row r="1" spans="1:5" s="18" customFormat="1" ht="15.75" thickBot="1" x14ac:dyDescent="0.3">
      <c r="A1" s="52"/>
      <c r="B1" s="60" t="s">
        <v>45</v>
      </c>
      <c r="C1" s="61"/>
      <c r="D1" s="62" t="s">
        <v>46</v>
      </c>
      <c r="E1" s="62"/>
    </row>
    <row r="2" spans="1:5" s="18" customFormat="1" ht="15.75" thickTop="1" x14ac:dyDescent="0.25">
      <c r="A2" s="50" t="s">
        <v>10</v>
      </c>
      <c r="B2" s="58" t="s">
        <v>44</v>
      </c>
      <c r="C2" s="24" t="s">
        <v>55</v>
      </c>
      <c r="D2" s="18" t="s">
        <v>0</v>
      </c>
      <c r="E2" s="18" t="s">
        <v>1</v>
      </c>
    </row>
    <row r="3" spans="1:5" s="18" customFormat="1" x14ac:dyDescent="0.25">
      <c r="A3" s="51">
        <v>2019</v>
      </c>
      <c r="B3" s="35">
        <v>44424</v>
      </c>
      <c r="C3" s="31">
        <v>0</v>
      </c>
      <c r="D3" s="28">
        <f>B3*Pristalsregulering!C2*Pristalsregulering!C3*Pristalsregulering!C4*Pristalsregulering!C5*Pristalsregulering!C6*Pristalsregulering!C7*Pristalsregulering!C8*Pristalsregulering!C9</f>
        <v>48792.471589312234</v>
      </c>
      <c r="E3" s="28">
        <f>+C3</f>
        <v>0</v>
      </c>
    </row>
    <row r="4" spans="1:5" s="18" customFormat="1" hidden="1" x14ac:dyDescent="0.25">
      <c r="A4" s="19"/>
      <c r="B4" s="19"/>
      <c r="C4" s="54"/>
    </row>
    <row r="5" spans="1:5" s="22" customFormat="1" hidden="1" x14ac:dyDescent="0.25">
      <c r="A5" s="4"/>
      <c r="B5" s="4"/>
      <c r="C5" s="55"/>
    </row>
    <row r="6" spans="1:5" hidden="1" x14ac:dyDescent="0.25">
      <c r="A6" s="21"/>
      <c r="B6" s="49"/>
      <c r="C6" s="56"/>
    </row>
    <row r="7" spans="1:5" hidden="1" x14ac:dyDescent="0.25">
      <c r="A7" s="21"/>
      <c r="B7" s="21"/>
      <c r="C7" s="57"/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5.7109375" style="18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63" t="s">
        <v>31</v>
      </c>
      <c r="C1" s="64"/>
      <c r="D1" s="64"/>
      <c r="E1" s="64"/>
      <c r="F1" s="60" t="s">
        <v>41</v>
      </c>
      <c r="G1" s="65"/>
      <c r="H1" s="65"/>
      <c r="I1" s="65"/>
      <c r="J1" s="66" t="s">
        <v>20</v>
      </c>
      <c r="K1" s="62"/>
      <c r="L1" s="67"/>
      <c r="M1" s="11"/>
    </row>
    <row r="2" spans="1:14" s="22" customFormat="1" ht="15.75" thickTop="1" x14ac:dyDescent="0.25">
      <c r="A2" s="15" t="s">
        <v>10</v>
      </c>
      <c r="B2" s="6" t="s">
        <v>32</v>
      </c>
      <c r="C2" s="5" t="s">
        <v>33</v>
      </c>
      <c r="D2" s="5" t="s">
        <v>34</v>
      </c>
      <c r="E2" s="13" t="s">
        <v>35</v>
      </c>
      <c r="F2" s="5" t="s">
        <v>32</v>
      </c>
      <c r="G2" s="5" t="s">
        <v>33</v>
      </c>
      <c r="H2" s="5" t="s">
        <v>34</v>
      </c>
      <c r="I2" s="13" t="s">
        <v>35</v>
      </c>
      <c r="J2" s="16" t="s">
        <v>36</v>
      </c>
      <c r="K2" s="16" t="s">
        <v>33</v>
      </c>
      <c r="L2" s="13" t="s">
        <v>48</v>
      </c>
      <c r="M2" s="4" t="s">
        <v>19</v>
      </c>
      <c r="N2" s="27"/>
    </row>
    <row r="3" spans="1:14" x14ac:dyDescent="0.25">
      <c r="A3" s="24">
        <v>2018</v>
      </c>
      <c r="B3" s="35">
        <v>0</v>
      </c>
      <c r="C3" s="30">
        <v>0</v>
      </c>
      <c r="D3" s="30">
        <v>0</v>
      </c>
      <c r="E3" s="33">
        <v>0</v>
      </c>
      <c r="F3" s="30">
        <f>B3/Pristalsregulering!$C$10</f>
        <v>0</v>
      </c>
      <c r="G3" s="30">
        <f>C3/Pristalsregulering!$C$10</f>
        <v>0</v>
      </c>
      <c r="H3" s="30">
        <f>D3/Pristalsregulering!$C$10</f>
        <v>0</v>
      </c>
      <c r="I3" s="31">
        <f>E3/Pristalsregulering!$C$10</f>
        <v>0</v>
      </c>
      <c r="J3" s="32">
        <f>AVERAGE(F3:F5)</f>
        <v>0</v>
      </c>
      <c r="K3" s="32">
        <f>AVERAGE(G3:G5)</f>
        <v>549.89609999999993</v>
      </c>
      <c r="L3" s="33">
        <f>AVERAGE(H3:H5)+AVERAGE(I3:I5)</f>
        <v>0</v>
      </c>
      <c r="M3" s="34">
        <f>SUM(J3:L3)</f>
        <v>549.89609999999993</v>
      </c>
      <c r="N3" s="19"/>
    </row>
    <row r="4" spans="1:14" x14ac:dyDescent="0.25">
      <c r="A4" s="24">
        <v>2017</v>
      </c>
      <c r="B4" s="35">
        <v>0</v>
      </c>
      <c r="C4" s="30">
        <v>0</v>
      </c>
      <c r="D4" s="30">
        <v>0</v>
      </c>
      <c r="E4" s="31">
        <v>0</v>
      </c>
      <c r="F4" s="30">
        <f>B4</f>
        <v>0</v>
      </c>
      <c r="G4" s="30">
        <f t="shared" ref="G4:I4" si="0">C4</f>
        <v>0</v>
      </c>
      <c r="H4" s="30">
        <f t="shared" si="0"/>
        <v>0</v>
      </c>
      <c r="I4" s="31">
        <f t="shared" si="0"/>
        <v>0</v>
      </c>
      <c r="J4" s="30"/>
      <c r="L4" s="31"/>
      <c r="M4" s="28"/>
    </row>
    <row r="5" spans="1:14" x14ac:dyDescent="0.25">
      <c r="A5" s="24">
        <v>2016</v>
      </c>
      <c r="B5" s="35">
        <v>0</v>
      </c>
      <c r="C5" s="30">
        <v>1629</v>
      </c>
      <c r="D5" s="30">
        <v>0</v>
      </c>
      <c r="E5" s="31">
        <v>0</v>
      </c>
      <c r="F5" s="30">
        <f>B5*Pristalsregulering!$C$9</f>
        <v>0</v>
      </c>
      <c r="G5" s="30">
        <f>C5*Pristalsregulering!$C$9</f>
        <v>1649.6882999999998</v>
      </c>
      <c r="H5" s="30">
        <f>D5*Pristalsregulering!$C$9</f>
        <v>0</v>
      </c>
      <c r="I5" s="31">
        <f>E5*Pristalsregulering!$C$9</f>
        <v>0</v>
      </c>
      <c r="J5" s="28"/>
      <c r="L5" s="31"/>
      <c r="M5" s="28"/>
    </row>
  </sheetData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topLeftCell="E1" workbookViewId="0">
      <selection activeCell="K2" sqref="K2"/>
    </sheetView>
  </sheetViews>
  <sheetFormatPr defaultColWidth="0" defaultRowHeight="15" zeroHeight="1" x14ac:dyDescent="0.25"/>
  <cols>
    <col min="1" max="1" width="5" style="21" bestFit="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5.7109375" style="2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10</v>
      </c>
      <c r="B1" s="47" t="s">
        <v>21</v>
      </c>
      <c r="C1" s="47" t="s">
        <v>22</v>
      </c>
      <c r="D1" s="47" t="s">
        <v>23</v>
      </c>
      <c r="E1" s="47" t="s">
        <v>24</v>
      </c>
      <c r="F1" s="47" t="s">
        <v>25</v>
      </c>
      <c r="G1" s="47" t="s">
        <v>26</v>
      </c>
      <c r="H1" s="47" t="s">
        <v>27</v>
      </c>
      <c r="I1" s="47" t="s">
        <v>28</v>
      </c>
      <c r="J1" s="47" t="s">
        <v>29</v>
      </c>
      <c r="K1" s="47" t="s">
        <v>42</v>
      </c>
      <c r="L1" s="48" t="s">
        <v>30</v>
      </c>
      <c r="M1" s="12" t="s">
        <v>19</v>
      </c>
    </row>
    <row r="2" spans="1:13" ht="15.75" thickTop="1" x14ac:dyDescent="0.25">
      <c r="A2" s="26">
        <v>2018</v>
      </c>
      <c r="B2" s="32"/>
      <c r="C2" s="32"/>
      <c r="D2" s="32"/>
      <c r="E2" s="32"/>
      <c r="F2" s="32"/>
      <c r="G2" s="32">
        <v>40418</v>
      </c>
      <c r="H2" s="32"/>
      <c r="I2" s="32"/>
      <c r="J2" s="32"/>
      <c r="K2" s="32"/>
      <c r="L2" s="33"/>
      <c r="M2" s="34">
        <f>SUM(B2:L2)/Pristalsregulering!C10</f>
        <v>39722.850122850119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37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37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9" sqref="C9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10</v>
      </c>
      <c r="B1" s="8" t="s">
        <v>12</v>
      </c>
      <c r="C1" s="8" t="s">
        <v>13</v>
      </c>
      <c r="D1" s="19"/>
    </row>
    <row r="2" spans="1:4" ht="15.75" thickTop="1" x14ac:dyDescent="0.25">
      <c r="A2" s="45" t="s">
        <v>43</v>
      </c>
      <c r="B2" s="46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14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15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16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17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18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39</v>
      </c>
      <c r="B8" s="21">
        <v>-3.8E-3</v>
      </c>
      <c r="C8" s="19">
        <f t="shared" ref="C8" si="2">1+B8</f>
        <v>0.99619999999999997</v>
      </c>
      <c r="D8" s="19"/>
    </row>
    <row r="9" spans="1:4" x14ac:dyDescent="0.25">
      <c r="A9" s="24" t="s">
        <v>40</v>
      </c>
      <c r="B9" s="21">
        <v>1.2699999999999999E-2</v>
      </c>
      <c r="C9" s="19">
        <f>1+B9</f>
        <v>1.0126999999999999</v>
      </c>
      <c r="D9" s="19"/>
    </row>
    <row r="10" spans="1:4" x14ac:dyDescent="0.25">
      <c r="A10" s="26" t="s">
        <v>49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52</v>
      </c>
      <c r="B11" s="21">
        <v>1.6899999999999998E-2</v>
      </c>
      <c r="C11" s="21">
        <f>1+B11</f>
        <v>1.0168999999999999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Grundlag</vt:lpstr>
      <vt:lpstr>Faktiske driftsomkostninger</vt:lpstr>
      <vt:lpstr>Investeringer</vt:lpstr>
      <vt:lpstr>Finansielle omkostninger</vt:lpstr>
      <vt:lpstr>Ikke-påvirkelige omkostninger</vt:lpstr>
      <vt:lpstr>Gennemførte investeringer</vt:lpstr>
      <vt:lpstr>Gennemførte investeringer 1</vt:lpstr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Laurids Rudbeck Røge</cp:lastModifiedBy>
  <dcterms:created xsi:type="dcterms:W3CDTF">2016-02-18T09:14:14Z</dcterms:created>
  <dcterms:modified xsi:type="dcterms:W3CDTF">2020-01-23T15:50:43Z</dcterms:modified>
</cp:coreProperties>
</file>