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Forsyning Helsingør Spildevand AS (S021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2" i="37" s="1"/>
  <c r="C13" i="37" s="1"/>
  <c r="C10" i="2" s="1"/>
  <c r="G11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2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<sst xmlns="http://schemas.openxmlformats.org/spreadsheetml/2006/main" count="670" uniqueCount="268">
  <si>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</si>
  <si>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</si>
  <si>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</si>
  <si>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</si>
  <si>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</si>
  <si>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</si>
  <si>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</si>
  <si>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</si>
  <si>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</si>
  <si>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</si>
  <si>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</si>
  <si>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</si>
  <si>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</si>
  <si>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</si>
  <si>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</si>
  <si>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</si>
  <si>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</si>
  <si>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</si>
  <si>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</si>
  <si>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</si>
  <si>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</si>
  <si>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</si>
  <si>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</si>
  <si>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</si>
  <si>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</si>
  <si>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</si>
  <si>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</si>
  <si>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</si>
  <si>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</si>
  <si>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</si>
  <si>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</si>
  <si>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</si>
  <si>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</si>
  <si>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</si>
  <si>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</si>
  <si>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</si>
  <si>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</si>
  <si>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</si>
  <si>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</si>
  <si>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</si>
  <si>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</si>
  <si>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</si>
  <si>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</si>
  <si>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</si>
  <si>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</si>
  <si>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</si>
  <si>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</si>
  <si>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</si>
  <si>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</si>
  <si>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</si>
  <si>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</si>
  <si>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</si>
  <si>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</si>
  <si>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</si>
  <si>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</si>
  <si>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</si>
  <si>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</si>
  <si>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</si>
  <si>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</si>
  <si>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</si>
  <si>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</si>
  <si>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</si>
  <si>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</si>
  <si>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</si>
  <si>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</si>
  <si>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</si>
  <si>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</si>
  <si>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</si>
  <si>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</si>
  <si>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</si>
  <si>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</si>
  <si>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</si>
  <si>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</si>
  <si>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</si>
  <si>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</si>
  <si>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</si>
  <si>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</si>
  <si>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</si>
  <si>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</si>
  <si>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</si>
  <si>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</si>
  <si>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</si>
  <si>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</si>
  <si>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</si>
  <si>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</si>
  <si>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</si>
  <si>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</si>
  <si>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</si>
  <si>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</si>
  <si>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</si>
  <si>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</si>
  <si>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</si>
  <si>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</si>
  <si>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</si>
  <si>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</si>
  <si>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</si>
  <si>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</si>
  <si>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</si>
  <si>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</si>
  <si>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</si>
  <si>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</si>
  <si>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</si>
  <si>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</si>
  <si>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</si>
  <si>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</si>
  <si>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</si>
  <si>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</si>
  <si>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</si>
  <si>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</si>
  <si>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</si>
  <si>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</si>
  <si>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</si>
  <si>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</si>
  <si>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</si>
  <si>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</si>
  <si>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</si>
  <si>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</si>
  <si>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</si>
  <si>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</si>
  <si>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</si>
  <si>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</si>
  <si>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</si>
  <si>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</si>
  <si>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</si>
  <si>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</si>
  <si>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</si>
  <si>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</si>
  <si>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</si>
  <si>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</si>
  <si>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</si>
  <si>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</si>
  <si>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</si>
  <si>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</si>
  <si>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</si>
  <si>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</si>
  <si>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</si>
  <si>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</si>
  <si>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</si>
  <si>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</si>
  <si>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</si>
  <si>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</si>
  <si>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</si>
  <si>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</si>
  <si>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</si>
  <si>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</si>
  <si>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</si>
  <si>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</si>
  <si>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</si>
  <si>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</si>
  <si>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</si>
  <si>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</si>
  <si>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</si>
  <si>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</si>
  <si>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</si>
  <si>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</si>
  <si>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</si>
  <si>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</si>
  <si>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</si>
  <si>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</si>
  <si>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</si>
  <si>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</si>
  <si>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</si>
  <si>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</si>
  <si>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</si>
  <si>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</si>
  <si>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</si>
  <si>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</si>
  <si>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</si>
  <si>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</si>
  <si>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</si>
  <si>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</si>
  <si>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</si>
  <si>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</si>
  <si>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</si>
  <si>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</si>
  <si>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</si>
  <si>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</si>
  <si>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</si>
  <si>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</si>
  <si>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</si>
  <si>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</si>
  <si>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</si>
  <si>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</si>
  <si>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</si>
  <si>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</si>
  <si>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</si>
  <si>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</si>
  <si>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</si>
  <si>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</si>
  <si>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</si>
  <si>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</si>
  <si>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</si>
  <si>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</si>
  <si>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</si>
  <si>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</si>
  <si>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</si>
  <si>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</si>
  <si>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</si>
  <si>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</si>
  <si>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</si>
  <si>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</si>
  <si>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</si>
  <si>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</si>
  <si>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</si>
  <si>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</si>
  <si>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</si>
  <si>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</si>
  <si>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</si>
  <si>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</si>
  <si>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</si>
  <si>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</si>
  <si>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</si>
  <si>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</si>
  <si>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</si>
  <si>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</si>
  <si>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</si>
  <si>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</si>
  <si>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</si>
  <si>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</si>
  <si>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</si>
  <si>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</si>
  <si>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</si>
  <si>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</si>
  <si>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</si>
  <si>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</si>
  <si>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</si>
  <si>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</si>
  <si>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</si>
  <si>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</si>
  <si>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</si>
  <si>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</si>
  <si>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</si>
  <si>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</si>
  <si>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</si>
  <si>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</si>
  <si>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</si>
  <si>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</si>
  <si>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</si>
  <si>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</si>
  <si>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</si>
  <si>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</si>
  <si>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</si>
  <si>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</si>
  <si>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</si>
  <si>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</si>
  <si>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</si>
  <si>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</si>
  <si>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</si>
  <si>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</si>
  <si>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</si>
  <si>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</si>
  <si>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</si>
  <si>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</si>
  <si>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</si>
  <si>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</si>
  <si>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</si>
  <si>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</si>
  <si>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</si>
  <si>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</si>
  <si>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</si>
  <si>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</si>
  <si>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Ejendomsskatter</t>
  </si>
  <si>
    <t>Flytning af ledninger i 2018</t>
  </si>
  <si>
    <t>Ingen engangstillæg</t>
  </si>
  <si>
    <t>Ingen anlægsprojekter</t>
  </si>
  <si>
    <t>Anlægsprojekter igangsat senest 1. marts 2016</t>
  </si>
  <si>
    <t>Videreførte omkostninger fra den økonomiske ramme for 2022</t>
  </si>
  <si>
    <t>Biogasafgift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</si>
</sst>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3" t="s">
        <v>4</v>
      </c>
      <c r="E6" s="73"/>
      <c r="F6" s="73"/>
      <c r="G6" s="73"/>
      <c r="H6" s="3"/>
      <c r="I6" s="1"/>
    </row>
    <row r="7" spans="1:9" ht="15" customHeight="1" x14ac:dyDescent="0.25">
      <c r="A7" s="1"/>
      <c r="B7" s="1"/>
      <c r="C7" s="3"/>
      <c r="D7" s="73"/>
      <c r="E7" s="73"/>
      <c r="F7" s="73"/>
      <c r="G7" s="73"/>
      <c r="H7" s="3"/>
      <c r="I7" s="1"/>
    </row>
    <row r="8" spans="1:9" ht="15.75" x14ac:dyDescent="0.25">
      <c r="A8" s="1"/>
      <c r="B8" s="1"/>
      <c r="C8" s="4"/>
      <c r="D8" s="78" t="s">
        <v>172</v>
      </c>
      <c r="E8" s="78"/>
      <c r="F8" s="78"/>
      <c r="G8" s="7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7" t="s">
        <v>5</v>
      </c>
      <c r="E11" s="77"/>
      <c r="F11" s="77"/>
      <c r="G11" s="7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0" t="s">
        <v>52</v>
      </c>
      <c r="E13" s="71"/>
      <c r="F13" s="71"/>
      <c r="G13" s="72"/>
      <c r="H13" s="1"/>
      <c r="I13" s="1"/>
    </row>
    <row r="14" spans="1:9" x14ac:dyDescent="0.25">
      <c r="A14" s="1"/>
      <c r="B14" s="1"/>
      <c r="C14" s="6" t="s">
        <v>23</v>
      </c>
      <c r="D14" s="70" t="s">
        <v>54</v>
      </c>
      <c r="E14" s="71"/>
      <c r="F14" s="71"/>
      <c r="G14" s="72"/>
      <c r="H14" s="1"/>
      <c r="I14" s="1"/>
    </row>
    <row r="15" spans="1:9" x14ac:dyDescent="0.25">
      <c r="A15" s="1"/>
      <c r="B15" s="1"/>
      <c r="C15" s="6" t="s">
        <v>51</v>
      </c>
      <c r="D15" s="70" t="s">
        <v>135</v>
      </c>
      <c r="E15" s="71"/>
      <c r="F15" s="71"/>
      <c r="G15" s="72"/>
      <c r="H15" s="1"/>
      <c r="I15" s="1"/>
    </row>
    <row r="16" spans="1:9" x14ac:dyDescent="0.25">
      <c r="A16" s="1"/>
      <c r="B16" s="1"/>
      <c r="C16" s="6" t="s">
        <v>53</v>
      </c>
      <c r="D16" s="70" t="s">
        <v>136</v>
      </c>
      <c r="E16" s="71"/>
      <c r="F16" s="71"/>
      <c r="G16" s="72"/>
      <c r="H16" s="1"/>
      <c r="I16" s="1"/>
    </row>
    <row r="17" spans="1:9" x14ac:dyDescent="0.25">
      <c r="A17" s="1"/>
      <c r="B17" s="1"/>
      <c r="C17" s="6" t="s">
        <v>241</v>
      </c>
      <c r="D17" s="70" t="s">
        <v>63</v>
      </c>
      <c r="E17" s="71"/>
      <c r="F17" s="71"/>
      <c r="G17" s="72"/>
      <c r="H17" s="1"/>
      <c r="I17" s="1"/>
    </row>
    <row r="18" spans="1:9" x14ac:dyDescent="0.25">
      <c r="A18" s="1"/>
      <c r="B18" s="1"/>
      <c r="C18" s="6" t="s">
        <v>212</v>
      </c>
      <c r="D18" s="64" t="s">
        <v>180</v>
      </c>
      <c r="E18" s="65"/>
      <c r="F18" s="65"/>
      <c r="G18" s="66"/>
      <c r="H18" s="1"/>
      <c r="I18" s="1"/>
    </row>
    <row r="19" spans="1:9" x14ac:dyDescent="0.25">
      <c r="A19" s="1"/>
      <c r="B19" s="1"/>
      <c r="C19" s="6" t="s">
        <v>213</v>
      </c>
      <c r="D19" s="64" t="s">
        <v>181</v>
      </c>
      <c r="E19" s="65"/>
      <c r="F19" s="65"/>
      <c r="G19" s="66"/>
      <c r="H19" s="1"/>
      <c r="I19" s="1"/>
    </row>
    <row r="20" spans="1:9" x14ac:dyDescent="0.25">
      <c r="A20" s="1"/>
      <c r="B20" s="1"/>
      <c r="C20" s="6" t="s">
        <v>7</v>
      </c>
      <c r="D20" s="64" t="s">
        <v>10</v>
      </c>
      <c r="E20" s="65"/>
      <c r="F20" s="65"/>
      <c r="G20" s="66"/>
      <c r="H20" s="1"/>
      <c r="I20" s="1"/>
    </row>
    <row r="21" spans="1:9" x14ac:dyDescent="0.25">
      <c r="A21" s="1"/>
      <c r="B21" s="1"/>
      <c r="C21" s="6" t="s">
        <v>214</v>
      </c>
      <c r="D21" s="74" t="s">
        <v>17</v>
      </c>
      <c r="E21" s="75"/>
      <c r="F21" s="75"/>
      <c r="G21" s="76"/>
      <c r="H21" s="1"/>
      <c r="I21" s="1"/>
    </row>
    <row r="22" spans="1:9" x14ac:dyDescent="0.25">
      <c r="A22" s="1"/>
      <c r="B22" s="1"/>
      <c r="C22" s="6" t="s">
        <v>142</v>
      </c>
      <c r="D22" s="58" t="s">
        <v>176</v>
      </c>
      <c r="E22" s="59"/>
      <c r="F22" s="59"/>
      <c r="G22" s="60"/>
      <c r="H22" s="1"/>
      <c r="I22" s="1"/>
    </row>
    <row r="23" spans="1:9" x14ac:dyDescent="0.25">
      <c r="A23" s="1"/>
      <c r="B23" s="1"/>
      <c r="C23" s="6" t="s">
        <v>8</v>
      </c>
      <c r="D23" s="58" t="s">
        <v>249</v>
      </c>
      <c r="E23" s="59"/>
      <c r="F23" s="59"/>
      <c r="G23" s="60"/>
      <c r="H23" s="1"/>
      <c r="I23" s="1"/>
    </row>
    <row r="24" spans="1:9" x14ac:dyDescent="0.25">
      <c r="A24" s="1"/>
      <c r="B24" s="1"/>
      <c r="C24" s="6" t="s">
        <v>9</v>
      </c>
      <c r="D24" s="58" t="s">
        <v>55</v>
      </c>
      <c r="E24" s="59"/>
      <c r="F24" s="59"/>
      <c r="G24" s="60"/>
      <c r="H24" s="1"/>
      <c r="I24" s="1"/>
    </row>
    <row r="25" spans="1:9" x14ac:dyDescent="0.25">
      <c r="A25" s="1"/>
      <c r="B25" s="1"/>
      <c r="C25" s="6" t="s">
        <v>215</v>
      </c>
      <c r="D25" s="58" t="s">
        <v>143</v>
      </c>
      <c r="E25" s="59"/>
      <c r="F25" s="59"/>
      <c r="G25" s="60"/>
      <c r="H25" s="1"/>
      <c r="I25" s="1"/>
    </row>
    <row r="26" spans="1:9" x14ac:dyDescent="0.25">
      <c r="A26" s="1"/>
      <c r="B26" s="1"/>
      <c r="C26" s="6" t="s">
        <v>216</v>
      </c>
      <c r="D26" s="58" t="s">
        <v>144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217</v>
      </c>
      <c r="D27" s="58" t="s">
        <v>145</v>
      </c>
      <c r="E27" s="59"/>
      <c r="F27" s="59"/>
      <c r="G27" s="60"/>
      <c r="H27" s="1"/>
      <c r="I27" s="1"/>
    </row>
    <row r="28" spans="1:9" x14ac:dyDescent="0.25">
      <c r="A28" s="1"/>
      <c r="B28" s="1"/>
      <c r="C28" s="6" t="s">
        <v>22</v>
      </c>
      <c r="D28" s="58" t="s">
        <v>56</v>
      </c>
      <c r="E28" s="59"/>
      <c r="F28" s="59"/>
      <c r="G28" s="60"/>
      <c r="H28" s="1"/>
      <c r="I28" s="1"/>
    </row>
    <row r="29" spans="1:9" x14ac:dyDescent="0.25">
      <c r="A29" s="1"/>
      <c r="B29" s="1"/>
      <c r="C29" s="6" t="s">
        <v>58</v>
      </c>
      <c r="D29" s="58" t="s">
        <v>57</v>
      </c>
      <c r="E29" s="59"/>
      <c r="F29" s="59"/>
      <c r="G29" s="60"/>
      <c r="H29" s="1"/>
      <c r="I29" s="1"/>
    </row>
    <row r="30" spans="1:9" x14ac:dyDescent="0.25">
      <c r="A30" s="1"/>
      <c r="B30" s="1"/>
      <c r="C30" s="6" t="s">
        <v>59</v>
      </c>
      <c r="D30" s="67" t="s">
        <v>11</v>
      </c>
      <c r="E30" s="68"/>
      <c r="F30" s="68"/>
      <c r="G30" s="69"/>
      <c r="H30" s="1"/>
      <c r="I30" s="1"/>
    </row>
    <row r="31" spans="1:9" x14ac:dyDescent="0.25">
      <c r="A31" s="1"/>
      <c r="B31" s="1"/>
      <c r="C31" s="6" t="s">
        <v>175</v>
      </c>
      <c r="D31" s="61" t="s">
        <v>207</v>
      </c>
      <c r="E31" s="62"/>
      <c r="F31" s="62"/>
      <c r="G31" s="63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2qlmvZzf6RKwI7p82wLj7GjsHSw24Txr7s9Bqn//4xqV9nlXbrVVHcIIVBwlJcKnYTTFNZwZVPFJKGU/QaiqHQ==" saltValue="hUP99nPIb+HnHNJvoyE8Ug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4" t="s">
        <v>66</v>
      </c>
      <c r="C8" s="85"/>
      <c r="D8" s="8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259</v>
      </c>
      <c r="C10" s="9">
        <v>1609046</v>
      </c>
      <c r="D10" s="14" t="s">
        <v>3</v>
      </c>
      <c r="E10" s="1"/>
      <c r="F10" s="1"/>
    </row>
    <row r="11" spans="1:6" x14ac:dyDescent="0.25">
      <c r="A11" s="1"/>
      <c r="B11" s="55" t="s">
        <v>260</v>
      </c>
      <c r="C11" s="9">
        <v>55915</v>
      </c>
      <c r="D11" s="14" t="s">
        <v>3</v>
      </c>
      <c r="E11" s="1"/>
      <c r="F11" s="1"/>
    </row>
    <row r="12" spans="1:6" x14ac:dyDescent="0.25">
      <c r="A12" s="1"/>
      <c r="B12" s="55" t="s">
        <v>267</v>
      </c>
      <c r="C12" s="9">
        <v>60732</v>
      </c>
      <c r="D12" s="14" t="s">
        <v>3</v>
      </c>
      <c r="E12" s="1"/>
      <c r="F12" s="1"/>
    </row>
    <row r="13" spans="1:6" x14ac:dyDescent="0.25">
      <c r="A13" s="1"/>
      <c r="B13" s="55" t="s">
        <v>261</v>
      </c>
      <c r="C13" s="9">
        <v>11892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1737585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1806720.1883626501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84" t="s">
        <v>236</v>
      </c>
      <c r="C18" s="85"/>
      <c r="D18" s="86"/>
      <c r="E18" s="1"/>
      <c r="F18" s="1"/>
    </row>
    <row r="19" spans="1:6" x14ac:dyDescent="0.25">
      <c r="A19" s="1"/>
      <c r="B19" s="55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5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5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5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84"/>
      <c r="C23" s="85"/>
      <c r="D23" s="86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84" t="s">
        <v>196</v>
      </c>
      <c r="C26" s="85"/>
      <c r="D26" s="86"/>
      <c r="E26" s="1"/>
      <c r="F26" s="1"/>
    </row>
    <row r="27" spans="1:6" x14ac:dyDescent="0.25">
      <c r="A27" s="1"/>
      <c r="B27" s="55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5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5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5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84"/>
      <c r="C31" s="85"/>
      <c r="D31" s="86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xC32WyDbbkYQ2gHOBxV8FHbtXML/+9xMdu23mFnQ2eu90jFE1TFUendbVJCVI9pR2CJANtc3EenbKY6aNCaQCw==" saltValue="zJhKClM/dxTM7sNBMo/WT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226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ht="15" customHeight="1" x14ac:dyDescent="0.25">
      <c r="A5" s="1"/>
      <c r="B5" s="48"/>
      <c r="C5" s="48"/>
      <c r="D5" s="48"/>
      <c r="E5" s="48"/>
      <c r="F5" s="48"/>
      <c r="G5" s="1"/>
    </row>
    <row r="6" spans="1:7" ht="15" customHeight="1" x14ac:dyDescent="0.25">
      <c r="A6" s="1"/>
      <c r="B6" s="48"/>
      <c r="C6" s="48"/>
      <c r="D6" s="48"/>
      <c r="E6" s="48"/>
      <c r="F6" s="48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183</v>
      </c>
      <c r="C8" s="85"/>
      <c r="D8" s="85"/>
      <c r="E8" s="85"/>
      <c r="F8" s="86"/>
      <c r="G8" s="1"/>
    </row>
    <row r="9" spans="1:7" x14ac:dyDescent="0.25">
      <c r="A9" s="1"/>
      <c r="B9" s="97" t="s">
        <v>184</v>
      </c>
      <c r="C9" s="98"/>
      <c r="D9" s="99"/>
      <c r="E9" s="9">
        <v>105324234.16288073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85787104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19537130.162880734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4" t="s">
        <v>73</v>
      </c>
      <c r="C17" s="85"/>
      <c r="D17" s="85"/>
      <c r="E17" s="85"/>
      <c r="F17" s="86"/>
      <c r="G17" s="1"/>
    </row>
    <row r="18" spans="1:7" x14ac:dyDescent="0.25">
      <c r="A18" s="1"/>
      <c r="B18" s="97" t="s">
        <v>74</v>
      </c>
      <c r="C18" s="98"/>
      <c r="D18" s="99"/>
      <c r="E18" s="9">
        <v>99120392.018167317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84827661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14292731.018167317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4" t="s">
        <v>179</v>
      </c>
      <c r="C25" s="85"/>
      <c r="D25" s="85"/>
      <c r="E25" s="85"/>
      <c r="F25" s="86"/>
      <c r="G25" s="1"/>
    </row>
    <row r="26" spans="1:7" x14ac:dyDescent="0.25">
      <c r="A26" s="1"/>
      <c r="B26" s="105" t="s">
        <v>174</v>
      </c>
      <c r="C26" s="106"/>
      <c r="D26" s="107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0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Q1JsXmfh9r8AyFkDijLbLRs3uT125YUjBTG0m5LkQGQM3hu99lDGapTpD3LMATVqlTzjdStki1TbXbIwWjBNIQ==" saltValue="Ae/Yyv693IP19g5q+2aO9w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252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4" t="s">
        <v>177</v>
      </c>
      <c r="C9" s="85"/>
      <c r="D9" s="85"/>
      <c r="E9" s="85"/>
      <c r="F9" s="8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84" t="s">
        <v>178</v>
      </c>
      <c r="C13" s="85"/>
      <c r="D13" s="85"/>
      <c r="E13" s="85"/>
      <c r="F13" s="8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4" t="s">
        <v>173</v>
      </c>
      <c r="C17" s="85"/>
      <c r="D17" s="85"/>
      <c r="E17" s="85"/>
      <c r="F17" s="8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z335VAqhk9PqrdZjrzGVs8I82IisSG6NuORXR+2sxWSz8IIn1mPpZljqhBv+uWDIWHGbDmz+NtChxZ0Vv/uMFQ==" saltValue="9sftGqQfKuWlti95O16IRA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254</v>
      </c>
      <c r="C8" s="85"/>
      <c r="D8" s="85"/>
      <c r="E8" s="85"/>
      <c r="F8" s="85"/>
      <c r="G8" s="85"/>
      <c r="H8" s="8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7" t="s">
        <v>264</v>
      </c>
      <c r="C10" s="45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84" t="s">
        <v>255</v>
      </c>
      <c r="C11" s="85"/>
      <c r="D11" s="86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8q6UO9wVoDS6U6WjFjRvlM2SODWxK3tlDlkM2Dj+WZfGRZ/oV8N8UM7KCkcwBj4tgcpXvtfUfgRWS3CVdMygBQ==" saltValue="m8T84B2hmxEOBPrfxFJHrw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265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6" t="s">
        <v>262</v>
      </c>
      <c r="C11" s="24">
        <v>0</v>
      </c>
      <c r="D11" s="14" t="s">
        <v>3</v>
      </c>
      <c r="E11" s="9">
        <v>166307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0</v>
      </c>
      <c r="D12" s="13" t="s">
        <v>3</v>
      </c>
      <c r="E12" s="12">
        <f>SUM(E10:E11)</f>
        <v>166307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0</v>
      </c>
      <c r="D13" s="13" t="s">
        <v>3</v>
      </c>
      <c r="E13" s="12">
        <f>E12*(1+'Fane 15. Nøgletal'!C12)</f>
        <v>169583.24790000002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seeVFbLZwgTuo1davzDPE9eqyHZrYpSSzlVpP+FyvcPE8mi6+Y3kct/S1/uuZE1lMQciUrWutRhedjhyRjixMQ==" saltValue="hh4nx0RoltoXwxlJhz41x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187</v>
      </c>
      <c r="C8" s="85"/>
      <c r="D8" s="85"/>
      <c r="E8" s="85"/>
      <c r="F8" s="86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263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4" t="s">
        <v>188</v>
      </c>
      <c r="C16" s="85"/>
      <c r="D16" s="85"/>
      <c r="E16" s="85"/>
      <c r="F16" s="86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263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4" t="s">
        <v>189</v>
      </c>
      <c r="C24" s="85"/>
      <c r="D24" s="85"/>
      <c r="E24" s="85"/>
      <c r="F24" s="86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263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4" t="s">
        <v>190</v>
      </c>
      <c r="C32" s="85"/>
      <c r="D32" s="85"/>
      <c r="E32" s="85"/>
      <c r="F32" s="86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263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GXsY07xSzs+/LPFz0byNAEdbxjExo3pkNI8nO5+42MRzhCHJNtvl7lczdclNb1NWDEtStF+ofhk/ziPTToMoNA==" saltValue="KuUhL2vDiUDbNMZuRE1Np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227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93"/>
      <c r="C5" s="93"/>
      <c r="D5" s="93"/>
      <c r="E5" s="93"/>
      <c r="F5" s="9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160</v>
      </c>
      <c r="C8" s="85"/>
      <c r="D8" s="85"/>
      <c r="E8" s="85"/>
      <c r="F8" s="8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94" t="s">
        <v>10</v>
      </c>
      <c r="C10" s="95"/>
      <c r="D10" s="9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94" t="s">
        <v>39</v>
      </c>
      <c r="C11" s="95"/>
      <c r="D11" s="96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84" t="s">
        <v>164</v>
      </c>
      <c r="C12" s="85"/>
      <c r="D12" s="8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161</v>
      </c>
      <c r="C14" s="85"/>
      <c r="D14" s="85"/>
      <c r="E14" s="85"/>
      <c r="F14" s="8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94" t="s">
        <v>10</v>
      </c>
      <c r="C16" s="95"/>
      <c r="D16" s="9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94" t="s">
        <v>39</v>
      </c>
      <c r="C17" s="95"/>
      <c r="D17" s="9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84" t="s">
        <v>165</v>
      </c>
      <c r="C18" s="85"/>
      <c r="D18" s="8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162</v>
      </c>
      <c r="C20" s="85"/>
      <c r="D20" s="85"/>
      <c r="E20" s="85"/>
      <c r="F20" s="8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94" t="s">
        <v>10</v>
      </c>
      <c r="C22" s="95"/>
      <c r="D22" s="9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94" t="s">
        <v>39</v>
      </c>
      <c r="C23" s="95"/>
      <c r="D23" s="9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84" t="s">
        <v>166</v>
      </c>
      <c r="C24" s="85"/>
      <c r="D24" s="8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163</v>
      </c>
      <c r="C26" s="85"/>
      <c r="D26" s="85"/>
      <c r="E26" s="85"/>
      <c r="F26" s="8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94" t="s">
        <v>10</v>
      </c>
      <c r="C28" s="95"/>
      <c r="D28" s="9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94" t="s">
        <v>39</v>
      </c>
      <c r="C29" s="95"/>
      <c r="D29" s="9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84" t="s">
        <v>167</v>
      </c>
      <c r="C30" s="85"/>
      <c r="D30" s="8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eiX/EOU2wAWUzoimX8Eg+V0rGXTYj/45fRu9J/FPFZaXigg7jfmC/mwDKUNPrfykF/cdE/YgY0pSxE8aythQOw==" saltValue="K9GGbZtmkh4GjxLh98gESQ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223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32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fer3GDcXBX0PORpoNv8DDU1tCxwM+CQd2r1zEbL+1qSCJiZI+HKcJaPZLE9PDP9qXema0iwm4kYPiGWpsMDy5w==" saltValue="qzl3muiVWYI9A9IHI05jCg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222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169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170</v>
      </c>
      <c r="C14" s="85"/>
      <c r="D14" s="85"/>
      <c r="E14" s="85"/>
      <c r="F14" s="8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168</v>
      </c>
      <c r="C20" s="85"/>
      <c r="D20" s="85"/>
      <c r="E20" s="85"/>
      <c r="F20" s="8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171</v>
      </c>
      <c r="C26" s="85"/>
      <c r="D26" s="85"/>
      <c r="E26" s="85"/>
      <c r="F26" s="8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kN6Li7lstyl0mGKsI8Gc/btWxhxTcXMJW6Od0y9XPlUvzlV2TZ+PASjG2S+ixAOIGzow8Rrr0EkBMVf55S0Q/w==" saltValue="nBWk9jCwaTCcVttKZAERQ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18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-5232048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5232048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0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0</v>
      </c>
      <c r="H13" s="14" t="s">
        <v>28</v>
      </c>
      <c r="I13" s="1"/>
    </row>
    <row r="14" spans="1:9" x14ac:dyDescent="0.25">
      <c r="A14" s="1"/>
      <c r="B14" s="84" t="s">
        <v>138</v>
      </c>
      <c r="C14" s="85"/>
      <c r="D14" s="85"/>
      <c r="E14" s="85"/>
      <c r="F14" s="86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/J11Sn8DrOFfjDspBnyAxCMKbjw/3FjeTYm7W/7+Dq9dEAgntqk4tE7onhdFd60+bfg/8l5Abcnj/bWYa4tA5w==" saltValue="rdod4Kkb5UUWADqCNU3rC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99644221.733724311</v>
      </c>
      <c r="D9" s="8" t="s">
        <v>3</v>
      </c>
      <c r="E9" s="1"/>
    </row>
    <row r="10" spans="1:5" ht="17.100000000000001" customHeight="1" x14ac:dyDescent="0.25">
      <c r="A10" s="1"/>
      <c r="B10" s="49" t="s">
        <v>64</v>
      </c>
      <c r="C10" s="7">
        <f>'Fane 10.1. Varige tillæg'!C13</f>
        <v>0</v>
      </c>
      <c r="D10" s="8" t="s">
        <v>3</v>
      </c>
      <c r="E10" s="1"/>
    </row>
    <row r="11" spans="1:5" ht="17.100000000000001" customHeight="1" x14ac:dyDescent="0.25">
      <c r="A11" s="1"/>
      <c r="B11" s="49" t="s">
        <v>65</v>
      </c>
      <c r="C11" s="9">
        <f>'Fane 10.1. Varige tillæg'!E13</f>
        <v>169583.24790000002</v>
      </c>
      <c r="D11" s="8" t="s">
        <v>3</v>
      </c>
      <c r="E11" s="1"/>
    </row>
    <row r="12" spans="1:5" ht="17.100000000000001" customHeight="1" x14ac:dyDescent="0.25">
      <c r="A12" s="1"/>
      <c r="B12" s="49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9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9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9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9" t="s">
        <v>27</v>
      </c>
      <c r="C16" s="9">
        <f>SUM(C9:C15)*'Fane 15. Nøgletal'!C12</f>
        <v>1966331.9581379986</v>
      </c>
      <c r="D16" s="8" t="s">
        <v>3</v>
      </c>
      <c r="E16" s="1"/>
    </row>
    <row r="17" spans="1:5" ht="17.100000000000001" customHeight="1" x14ac:dyDescent="0.25">
      <c r="A17" s="1"/>
      <c r="B17" s="49" t="s">
        <v>10</v>
      </c>
      <c r="C17" s="9">
        <f>-SUM(C9:C16)*'Fane 5. Individuelt eff. krav'!G11</f>
        <v>-1277188.8944525272</v>
      </c>
      <c r="D17" s="8" t="s">
        <v>3</v>
      </c>
      <c r="E17" s="1"/>
    </row>
    <row r="18" spans="1:5" ht="17.100000000000001" customHeight="1" x14ac:dyDescent="0.25">
      <c r="A18" s="1"/>
      <c r="B18" s="49" t="s">
        <v>39</v>
      </c>
      <c r="C18" s="9">
        <f>-'Fane 4.1. Gen. krav - drift'!G28</f>
        <v>-871329.09251284413</v>
      </c>
      <c r="D18" s="8" t="s">
        <v>3</v>
      </c>
      <c r="E18" s="1"/>
    </row>
    <row r="19" spans="1:5" ht="17.100000000000001" customHeight="1" x14ac:dyDescent="0.25">
      <c r="A19" s="1"/>
      <c r="B19" s="49" t="s">
        <v>40</v>
      </c>
      <c r="C19" s="9">
        <f>-'Fane 4.2. Gen. krav - anlæg'!G25</f>
        <v>-1782041.7978979379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97849577.154899001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1806720.1883626501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9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9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99656297.343261644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6yG4e0PtugQu8wcPYpWPts3euz8K72AEYPOU/FMIlx98RQnojUPu1RQ6Zogd9GzWSeBUUqRPk/G3iTTRHSV1EQ==" saltValue="DKrj1RQWR/58busoafhVm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3" t="s">
        <v>248</v>
      </c>
      <c r="C3" s="93"/>
      <c r="D3" s="1"/>
    </row>
    <row r="4" spans="1:4" ht="25.5" customHeight="1" x14ac:dyDescent="0.25">
      <c r="A4" s="1"/>
      <c r="B4" s="93"/>
      <c r="C4" s="9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u6nNGW1jD4qnnVGA3h7eFbw1q43bdk302aOO6DcSHlQCg6JFjk+lkmK/C1DdITE+PbEpC5Npd1oYLb6d0qZsYA==" saltValue="cgufuhFKpm2x+IDmW5EmTA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97849577.154899001</v>
      </c>
      <c r="D9" s="8" t="s">
        <v>3</v>
      </c>
      <c r="E9" s="1"/>
    </row>
    <row r="10" spans="1:5" ht="15" customHeight="1" x14ac:dyDescent="0.25">
      <c r="A10" s="1"/>
      <c r="B10" s="49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9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1927636.6699515101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-1252055.1970954328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-870724.39012264018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-1765541.0175111382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95888893.220121294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1842312.5760733944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97731205.796194687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nrqdUyL5SDetIfXN4PTtDLblGcZnAiFFpvRdlHsmn+WAfJFXV+7OrhDrO3hs3YZ5s18yGd5UjkvZcKZYy5vkFg==" saltValue="kY+0/znofo5E46IrRYfvS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95888893.220121294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1889011.1964363893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-1226966.846365886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-870120.10739589517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-1749193.0257703143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93931624.437025577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1878606.1338220402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95810230.570847616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NxhiBTu06shMhpPmRZ74HEVwxzYNE4o5XTtv9vjd08o1G8dx+gxaOQBQW80hpG3FKFwAFmAbUhi3JQ6Lv+6NAA==" saltValue="7m+JX4kcw5dtjTo4ffGmhg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266</v>
      </c>
      <c r="C9" s="7">
        <f>'Fane 2.3. Økonomisk ramme 2022'!C16</f>
        <v>93931624.437025577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1850453.0014094037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-1201922.1949402771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-869516.24404136243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-1732996.4079320547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91977642.591521263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1915614.6746583343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93893257.266179591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d+zvey2iNn1DDuz9A1MKXq4i+I5qsr6ZHUm8Ue7VqbrWHNBXyhvP4tNIHwuo/5AvN2P6RJ2mScNz/ZpvhPdSVw==" saltValue="yT+6zPL7HeT0cZcKwaPrd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243</v>
      </c>
      <c r="C3" s="93"/>
      <c r="D3" s="93"/>
      <c r="E3" s="93"/>
      <c r="F3" s="93"/>
      <c r="G3" s="1"/>
    </row>
    <row r="4" spans="1:7" ht="29.2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101912358.20075175</v>
      </c>
      <c r="F9" s="8" t="s">
        <v>3</v>
      </c>
      <c r="G9" s="1"/>
    </row>
    <row r="10" spans="1:7" ht="15" customHeight="1" x14ac:dyDescent="0.25">
      <c r="A10" s="1"/>
      <c r="B10" s="94" t="s">
        <v>64</v>
      </c>
      <c r="C10" s="95"/>
      <c r="D10" s="96"/>
      <c r="E10" s="7">
        <v>0</v>
      </c>
      <c r="F10" s="8" t="s">
        <v>3</v>
      </c>
      <c r="G10" s="1"/>
    </row>
    <row r="11" spans="1:7" ht="15" customHeight="1" x14ac:dyDescent="0.25">
      <c r="A11" s="1"/>
      <c r="B11" s="94" t="s">
        <v>65</v>
      </c>
      <c r="C11" s="95"/>
      <c r="D11" s="96"/>
      <c r="E11" s="9">
        <v>0</v>
      </c>
      <c r="F11" s="8" t="s">
        <v>3</v>
      </c>
      <c r="G11" s="1"/>
    </row>
    <row r="12" spans="1:7" ht="15" customHeight="1" x14ac:dyDescent="0.25">
      <c r="A12" s="1"/>
      <c r="B12" s="94" t="s">
        <v>42</v>
      </c>
      <c r="C12" s="95"/>
      <c r="D12" s="96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1783466.2685131559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-2073916.4893852982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-871934.21485795546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-1105752.0312973587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99644221.733724311</v>
      </c>
      <c r="F20" s="11" t="s">
        <v>3</v>
      </c>
      <c r="G20" s="1"/>
    </row>
    <row r="21" spans="1:7" ht="15" customHeight="1" x14ac:dyDescent="0.25">
      <c r="A21" s="1"/>
      <c r="B21" s="84" t="s">
        <v>145</v>
      </c>
      <c r="C21" s="85"/>
      <c r="D21" s="85"/>
      <c r="E21" s="85"/>
      <c r="F21" s="8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2765038.4103221693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20429.251125542785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0</v>
      </c>
      <c r="F30" s="11" t="s">
        <v>3</v>
      </c>
      <c r="G30" s="1"/>
    </row>
    <row r="31" spans="1:7" x14ac:dyDescent="0.25">
      <c r="A31" s="1"/>
      <c r="B31" s="84" t="s">
        <v>24</v>
      </c>
      <c r="C31" s="85"/>
      <c r="D31" s="86"/>
      <c r="E31" s="12">
        <f>SUM(E30,E28,E26,E20,E24)</f>
        <v>102429689.39517203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vMb1qt1rsjcK0g52SIKS+WkMp7DzkPElI7iH8rB/BcKQ7i0ds0GiYEbLzQ+ZyOzl4nio5S1l9Rv2R/Sn/KSzNQ==" saltValue="0AzBqHXe/cCzcezpBf/Yxw==" spinCount="100000" sheet="1" objects="1" scenarios="1"/>
  <mergeCells count="21"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84" t="s">
        <v>94</v>
      </c>
      <c r="C5" s="85"/>
      <c r="D5" s="85"/>
      <c r="E5" s="85"/>
      <c r="F5" s="85"/>
      <c r="G5" s="85"/>
      <c r="H5" s="8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43844294.323008828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876885.88646017655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4" t="s">
        <v>95</v>
      </c>
      <c r="C11" s="85"/>
      <c r="D11" s="85"/>
      <c r="E11" s="85"/>
      <c r="F11" s="85"/>
      <c r="G11" s="85"/>
      <c r="H11" s="8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43719338.084188253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1978.4107200033964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0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874426.32989816519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4" t="s">
        <v>96</v>
      </c>
      <c r="C19" s="85"/>
      <c r="D19" s="85"/>
      <c r="E19" s="85"/>
      <c r="F19" s="85"/>
      <c r="G19" s="85"/>
      <c r="H19" s="8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43596710.742897771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871934.21485795546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4" t="s">
        <v>97</v>
      </c>
      <c r="C25" s="85"/>
      <c r="D25" s="85"/>
      <c r="E25" s="85"/>
      <c r="F25" s="85"/>
      <c r="G25" s="85"/>
      <c r="H25" s="8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43566454.625642203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871329.09251284413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4" t="s">
        <v>100</v>
      </c>
      <c r="C31" s="85"/>
      <c r="D31" s="85"/>
      <c r="E31" s="85"/>
      <c r="F31" s="85"/>
      <c r="G31" s="85"/>
      <c r="H31" s="8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43536219.506132007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870724.39012264018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4" t="s">
        <v>127</v>
      </c>
      <c r="C37" s="85"/>
      <c r="D37" s="85"/>
      <c r="E37" s="85"/>
      <c r="F37" s="85"/>
      <c r="G37" s="85"/>
      <c r="H37" s="8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43506005.369794756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870120.10739589517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4" t="s">
        <v>128</v>
      </c>
      <c r="C43" s="85"/>
      <c r="D43" s="85"/>
      <c r="E43" s="85"/>
      <c r="F43" s="85"/>
      <c r="G43" s="85"/>
      <c r="H43" s="8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43475812.20206812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869516.24404136243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k9Xuu1xOBtDlXEASjdFsZ0im7SWJR1coclGAGZ/TzO7+8ArSyOKnll40qXzeW8jU+YKRJ8tgKVVjCZZv0UQbAQ==" saltValue="IFnj3BjBTBKuqiue9Lr6cQ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84" t="s">
        <v>98</v>
      </c>
      <c r="C4" s="85"/>
      <c r="D4" s="85"/>
      <c r="E4" s="85"/>
      <c r="F4" s="85"/>
      <c r="G4" s="85"/>
      <c r="H4" s="8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62712116.447401807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570680.25967135641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4" t="s">
        <v>106</v>
      </c>
      <c r="C9" s="85"/>
      <c r="D9" s="85"/>
      <c r="E9" s="85"/>
      <c r="F9" s="85"/>
      <c r="G9" s="85"/>
      <c r="H9" s="8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63228911.321015738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-725183.87095605722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1106315.9758660565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4" t="s">
        <v>110</v>
      </c>
      <c r="C16" s="85"/>
      <c r="D16" s="85"/>
      <c r="E16" s="85"/>
      <c r="F16" s="85"/>
      <c r="G16" s="85"/>
      <c r="H16" s="8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62471866.174992017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0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1105752.0312973587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4" t="s">
        <v>114</v>
      </c>
      <c r="C22" s="85"/>
      <c r="D22" s="85"/>
      <c r="E22" s="85"/>
      <c r="F22" s="85"/>
      <c r="G22" s="85"/>
      <c r="H22" s="8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62575026.592325449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172924.03788363002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1782041.7978979379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4" t="s">
        <v>118</v>
      </c>
      <c r="C28" s="85"/>
      <c r="D28" s="85"/>
      <c r="E28" s="85"/>
      <c r="F28" s="85"/>
      <c r="G28" s="85"/>
      <c r="H28" s="8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62166937.236307681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1765541.0175111382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4" t="s">
        <v>129</v>
      </c>
      <c r="C34" s="85"/>
      <c r="D34" s="85"/>
      <c r="E34" s="85"/>
      <c r="F34" s="85"/>
      <c r="G34" s="85"/>
      <c r="H34" s="8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61591303.724306837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1749193.0257703143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4" t="s">
        <v>130</v>
      </c>
      <c r="C40" s="85"/>
      <c r="D40" s="85"/>
      <c r="E40" s="85"/>
      <c r="F40" s="85"/>
      <c r="G40" s="85"/>
      <c r="H40" s="8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61021000.279297695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1732996.4079320547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y0KhKlFtC2vrE2PJpi/7XRDo3V8FK44v+IN27v3vPCN4MH+oGyMrxiYx6kYRmKZo305AD+mncKaydez0iNTcsQ==" saltValue="KMW/EPhBJuC1gBy7HouWbw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10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1.976149224765945E-3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0.02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1.2548508312662424E-2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FErYcQqMTECIrJLMw8YAyLIVRGpYCb7K+pNYK5VNJ5zEMv4oESDebzVxEJwlhn9/FMM4qDXwqYZqe1ikLbH/Q==" saltValue="PJuwS12XiIUK1PZf+vtCM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2019-10-15T11:14:22Z</dcterms:modified>
</cp:coreProperties>
</file>