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<sst xmlns="http://schemas.openxmlformats.org/spreadsheetml/2006/main" count="136" uniqueCount="131">
  <si>
    <t>Lejre Spildevand A/S</t>
  </si>
  <si>
    <t>Energi Viborg Spildevand A/S</t>
  </si>
  <si>
    <t>VARDE KLOAK OG SPILDEVAND A/S</t>
  </si>
  <si>
    <t>Brøndby Kloakforsyning A/S</t>
  </si>
  <si>
    <t>Rebild Vand &amp; Spildevand A/S</t>
  </si>
  <si>
    <t>Land (længde i km)</t>
  </si>
  <si>
    <t>By (længde i km)</t>
  </si>
  <si>
    <t>City (længde i km)</t>
  </si>
  <si>
    <t>Indre city (længde i km)</t>
  </si>
  <si>
    <t>Vandcenter Syd as</t>
  </si>
  <si>
    <t>Hunseby Renseanlæg</t>
  </si>
  <si>
    <t>Spildevandscenter Avedøre I/S</t>
  </si>
  <si>
    <t>Herning Vand A/S</t>
  </si>
  <si>
    <t>KE Afløb A/S</t>
  </si>
  <si>
    <t>FFV Spildevand A/S</t>
  </si>
  <si>
    <t>Vestforsyning Spildevand A/S</t>
  </si>
  <si>
    <t>SK Spildevand A/S</t>
  </si>
  <si>
    <t>Vejen Forsyning A/S</t>
  </si>
  <si>
    <t>Hjørring Vandselskab A/S</t>
  </si>
  <si>
    <t>Syddjurs Spildevand A/S</t>
  </si>
  <si>
    <t>NFS Spildevand A/S</t>
  </si>
  <si>
    <t>Frederiksberg Kloak A/S</t>
  </si>
  <si>
    <t>Dragør Spildevand A/S</t>
  </si>
  <si>
    <t>Svendborg Spildevand A/S</t>
  </si>
  <si>
    <t>Skive Vand A/S</t>
  </si>
  <si>
    <t>AquaDjurs as</t>
  </si>
  <si>
    <t>Herlev Kloak A/S</t>
  </si>
  <si>
    <t>HTK Kloak A/S</t>
  </si>
  <si>
    <t>Køge Afløb A/S</t>
  </si>
  <si>
    <t>Vordingborg Spildevand A/S</t>
  </si>
  <si>
    <t>Hvidovre Spildevand A/S</t>
  </si>
  <si>
    <t>Lolland Spildevand A/S</t>
  </si>
  <si>
    <t>Ringsted Spildevand A/S</t>
  </si>
  <si>
    <t>Brønderslev Spildevand A/S</t>
  </si>
  <si>
    <t>Mariagerfjord Spildevand a/s</t>
  </si>
  <si>
    <t>Faxe Spildevand A/S</t>
  </si>
  <si>
    <t>Bornholms Spildevand A/S</t>
  </si>
  <si>
    <t>Hillerød Spildevand A/S</t>
  </si>
  <si>
    <t>Odsherred Spildevand A/S</t>
  </si>
  <si>
    <t>Kalundborg Renseanlæg A/S</t>
  </si>
  <si>
    <t>Kalundborg Spildevandsanlæg A/S</t>
  </si>
  <si>
    <t>Silkeborg Spildevand A/S</t>
  </si>
  <si>
    <t>Sønderborg Spildevandsforsyning A/S</t>
  </si>
  <si>
    <t>Gentofte Spildevand A/S</t>
  </si>
  <si>
    <t>Gladsaxe Spildevand A/S</t>
  </si>
  <si>
    <t>Tønder Spildevand A/S</t>
  </si>
  <si>
    <t>Kerteminde Forsyning - Spildevand A/S</t>
  </si>
  <si>
    <t>Allerød Spildevand A/S</t>
  </si>
  <si>
    <t>Ærø Vand A/S</t>
  </si>
  <si>
    <t>NK-Spildevand A/S</t>
  </si>
  <si>
    <t>Assens Spildevand A/S</t>
  </si>
  <si>
    <t>Egedal Spildevand A/S</t>
  </si>
  <si>
    <t>Middelfart Spildevand A/S</t>
  </si>
  <si>
    <t>Frederikssund Spildevand A/S</t>
  </si>
  <si>
    <t>Stevns Spildevand A/S</t>
  </si>
  <si>
    <t>Greve Spildevand A/S</t>
  </si>
  <si>
    <t>Randers Spildevand A/S</t>
  </si>
  <si>
    <t>Lyngby-Taarbæk Spildevand A/S</t>
  </si>
  <si>
    <t>Thisted Spildevand A/S</t>
  </si>
  <si>
    <t>Hørsholm Vand ApS</t>
  </si>
  <si>
    <t>Halsnaes Forsyning A/S</t>
  </si>
  <si>
    <t>Furesø Spildevand A/S</t>
  </si>
  <si>
    <t>Morsø Forsyning A/S</t>
  </si>
  <si>
    <t>Guldborgsund Spildevand A/S</t>
  </si>
  <si>
    <t>Horsens Vand A/S</t>
  </si>
  <si>
    <t>Vesthimmerlands Vand A/S</t>
  </si>
  <si>
    <t>Århus Vand A/S</t>
  </si>
  <si>
    <t>Langeland Spildevand ApS</t>
  </si>
  <si>
    <t>Ikast-Brande Spildevand A/S</t>
  </si>
  <si>
    <t>Aalborg Forsyning, Kloak A/S</t>
  </si>
  <si>
    <t>Helsingør Forsyning Spildevand A/S</t>
  </si>
  <si>
    <t>Jammerbugt Forsyning A/S</t>
  </si>
  <si>
    <t>Hedensted Spildevand</t>
  </si>
  <si>
    <t>Fredericia Spildevand A/S</t>
  </si>
  <si>
    <t>Afløb Ballerup A/S</t>
  </si>
  <si>
    <t>Esbjerg Spildevand A/S</t>
  </si>
  <si>
    <t>Rødovre Spildevand A/S</t>
  </si>
  <si>
    <t>Skanderborg Forsyningsvirksomhed A/S</t>
  </si>
  <si>
    <t>TÅRNBYFORSYNING Spildevand</t>
  </si>
  <si>
    <t>Fredensborg Spildevand A/S</t>
  </si>
  <si>
    <t>Gribvand Spildevand A/S</t>
  </si>
  <si>
    <t>Samsø Spildevand A/S</t>
  </si>
  <si>
    <t>Holbæk Spildevand A/S</t>
  </si>
  <si>
    <t>Kolding Spildevand A/S</t>
  </si>
  <si>
    <t>Lemvig Vand og Spildevand A/S</t>
  </si>
  <si>
    <t>Roskilde Spildevand A/S</t>
  </si>
  <si>
    <t>Ishøj Spildevand A/S</t>
  </si>
  <si>
    <t>Vejle Spildevand a/s</t>
  </si>
  <si>
    <t>Haderslev Spildevand A/S</t>
  </si>
  <si>
    <t>Favrskov Spildevand A/S</t>
  </si>
  <si>
    <t>Rudersdal Forsyning A/S</t>
  </si>
  <si>
    <t>Odder Spildevand A/S</t>
  </si>
  <si>
    <t>Vallensbæk Kloakforsyning A/S</t>
  </si>
  <si>
    <t>Billund Spildevand A/S</t>
  </si>
  <si>
    <t>Glostrup Spildevand a/s</t>
  </si>
  <si>
    <t>Frederikshavn Spildevand A/S</t>
  </si>
  <si>
    <t>Albertslund Spildevand A/S</t>
  </si>
  <si>
    <t>Solrød Spildevand A/S</t>
  </si>
  <si>
    <t>Ringkøbing-Skjern Spildevand A/S</t>
  </si>
  <si>
    <t>Struer Forsyning Spildevand A/S</t>
  </si>
  <si>
    <t>Sorø Spildevand A/S</t>
  </si>
  <si>
    <t>Måløv Rens A/S</t>
  </si>
  <si>
    <t>Ringsted Centralrenseanlæg A/S</t>
  </si>
  <si>
    <t>Lynettefællesskabet I/S</t>
  </si>
  <si>
    <t>Fanø Vand A/S</t>
  </si>
  <si>
    <t>Mølleåværket A/S</t>
  </si>
  <si>
    <t>Pumper 0 l/s - 10 l/s</t>
  </si>
  <si>
    <t>Pumper 101 l/s-300 l/s</t>
  </si>
  <si>
    <t>Pumper 11 l/s-100 l/s</t>
  </si>
  <si>
    <t>Pumper 601 l/s-1000 l/s</t>
  </si>
  <si>
    <t>Pumper 301 l/s-600 l/s</t>
  </si>
  <si>
    <t>Pumper over 1000 l/s</t>
  </si>
  <si>
    <t>Målere</t>
  </si>
  <si>
    <t>Renseanlæg</t>
  </si>
  <si>
    <t>Arwos</t>
  </si>
  <si>
    <t>Pumper</t>
  </si>
  <si>
    <t>Selskabsnavn</t>
  </si>
  <si>
    <t>Åbne bassiner</t>
  </si>
  <si>
    <t xml:space="preserve">Lukkede bassiner </t>
  </si>
  <si>
    <t>Ledning</t>
  </si>
  <si>
    <t>Netvolumen bidrag</t>
  </si>
  <si>
    <t>Netvolumenmål</t>
  </si>
  <si>
    <t>Total netvolumenmål og alderskorrigeret netvolumen mål</t>
  </si>
  <si>
    <t>Alder</t>
  </si>
  <si>
    <t>Alder ledning</t>
  </si>
  <si>
    <t>Alderskorrigeret netvolumenmål</t>
  </si>
  <si>
    <t>Særlige forhold</t>
  </si>
  <si>
    <t xml:space="preserve">Ledning </t>
  </si>
  <si>
    <t xml:space="preserve">Åbne bassiner </t>
  </si>
  <si>
    <t>Lukkede bassiner (m3)</t>
  </si>
  <si>
    <t>Åbne bassiner (antal)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</si>
</sst>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 * #,##0.0_ ;_ * \-#,##0.0_ ;_ * &quot;-&quot;??_ ;_ @_ "/>
    <numFmt numFmtId="177" formatCode="_ * #,##0_ ;_ * \-#,##0_ ;_ * &quot;-&quot;??_ ;_ @_ "/>
    <numFmt numFmtId="178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16" borderId="1" applyNumberFormat="0" applyFon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8" borderId="3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170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15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3" fillId="0" borderId="15" xfId="15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7" xfId="15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0" fillId="0" borderId="18" xfId="15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" fontId="3" fillId="0" borderId="12" xfId="0" applyNumberFormat="1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wrapText="1"/>
    </xf>
    <xf numFmtId="3" fontId="0" fillId="0" borderId="21" xfId="15" applyNumberFormat="1" applyFont="1" applyFill="1" applyBorder="1" applyAlignment="1">
      <alignment/>
    </xf>
    <xf numFmtId="3" fontId="3" fillId="0" borderId="22" xfId="15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4" fontId="22" fillId="0" borderId="23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>
      <alignment horizontal="center"/>
    </xf>
    <xf numFmtId="4" fontId="22" fillId="0" borderId="25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16" sqref="Y16"/>
    </sheetView>
  </sheetViews>
  <sheetFormatPr defaultColWidth="9.140625" defaultRowHeight="14.25" customHeight="1"/>
  <cols>
    <col min="1" max="1" width="35.00390625" style="1" bestFit="1" customWidth="1"/>
    <col min="2" max="2" width="20.8515625" style="1" customWidth="1"/>
    <col min="3" max="3" width="21.8515625" style="1" bestFit="1" customWidth="1"/>
    <col min="4" max="6" width="22.8515625" style="1" bestFit="1" customWidth="1"/>
    <col min="7" max="7" width="21.57421875" style="1" bestFit="1" customWidth="1"/>
    <col min="8" max="8" width="18.57421875" style="1" bestFit="1" customWidth="1"/>
    <col min="9" max="9" width="19.57421875" style="1" bestFit="1" customWidth="1"/>
    <col min="10" max="10" width="17.28125" style="1" bestFit="1" customWidth="1"/>
    <col min="11" max="11" width="15.421875" style="1" bestFit="1" customWidth="1"/>
    <col min="12" max="12" width="16.421875" style="1" bestFit="1" customWidth="1"/>
    <col min="13" max="13" width="20.8515625" style="1" bestFit="1" customWidth="1"/>
    <col min="14" max="14" width="20.8515625" style="1" customWidth="1"/>
    <col min="15" max="22" width="20.8515625" style="3" customWidth="1"/>
    <col min="23" max="23" width="34.57421875" style="2" customWidth="1"/>
    <col min="24" max="24" width="12.8515625" style="2" customWidth="1"/>
    <col min="25" max="16384" width="9.140625" style="1" customWidth="1"/>
  </cols>
  <sheetData>
    <row r="1" spans="1:24" ht="14.25" customHeight="1">
      <c r="A1" s="24" t="s">
        <v>116</v>
      </c>
      <c r="B1" s="54" t="s">
        <v>115</v>
      </c>
      <c r="C1" s="55"/>
      <c r="D1" s="55"/>
      <c r="E1" s="55"/>
      <c r="F1" s="55"/>
      <c r="G1" s="56"/>
      <c r="H1" s="7" t="s">
        <v>117</v>
      </c>
      <c r="I1" s="7" t="s">
        <v>118</v>
      </c>
      <c r="J1" s="57" t="s">
        <v>119</v>
      </c>
      <c r="K1" s="58"/>
      <c r="L1" s="58"/>
      <c r="M1" s="59"/>
      <c r="N1" s="7" t="s">
        <v>112</v>
      </c>
      <c r="O1" s="60" t="s">
        <v>120</v>
      </c>
      <c r="P1" s="61"/>
      <c r="Q1" s="61"/>
      <c r="R1" s="61"/>
      <c r="S1" s="61"/>
      <c r="T1" s="61"/>
      <c r="U1" s="62"/>
      <c r="V1" s="60" t="s">
        <v>122</v>
      </c>
      <c r="W1" s="63"/>
      <c r="X1" s="7" t="s">
        <v>123</v>
      </c>
    </row>
    <row r="2" spans="1:24" ht="14.25" customHeight="1" thickBot="1">
      <c r="A2" s="9" t="s">
        <v>116</v>
      </c>
      <c r="B2" s="45" t="s">
        <v>106</v>
      </c>
      <c r="C2" s="46" t="s">
        <v>108</v>
      </c>
      <c r="D2" s="46" t="s">
        <v>107</v>
      </c>
      <c r="E2" s="46" t="s">
        <v>110</v>
      </c>
      <c r="F2" s="46" t="s">
        <v>109</v>
      </c>
      <c r="G2" s="47" t="s">
        <v>111</v>
      </c>
      <c r="H2" s="48" t="s">
        <v>130</v>
      </c>
      <c r="I2" s="48" t="s">
        <v>129</v>
      </c>
      <c r="J2" s="45" t="s">
        <v>5</v>
      </c>
      <c r="K2" s="46" t="s">
        <v>6</v>
      </c>
      <c r="L2" s="46" t="s">
        <v>7</v>
      </c>
      <c r="M2" s="47" t="s">
        <v>8</v>
      </c>
      <c r="N2" s="48" t="s">
        <v>112</v>
      </c>
      <c r="O2" s="49" t="s">
        <v>113</v>
      </c>
      <c r="P2" s="50" t="s">
        <v>115</v>
      </c>
      <c r="Q2" s="46" t="s">
        <v>128</v>
      </c>
      <c r="R2" s="46" t="s">
        <v>118</v>
      </c>
      <c r="S2" s="50" t="s">
        <v>127</v>
      </c>
      <c r="T2" s="50" t="s">
        <v>112</v>
      </c>
      <c r="U2" s="51" t="s">
        <v>126</v>
      </c>
      <c r="V2" s="49" t="s">
        <v>121</v>
      </c>
      <c r="W2" s="52" t="s">
        <v>125</v>
      </c>
      <c r="X2" s="53" t="s">
        <v>124</v>
      </c>
    </row>
    <row r="3" spans="1:24" ht="14.25" customHeight="1">
      <c r="A3" s="36" t="s">
        <v>74</v>
      </c>
      <c r="B3" s="37">
        <v>0</v>
      </c>
      <c r="C3" s="38">
        <v>59</v>
      </c>
      <c r="D3" s="38">
        <v>5</v>
      </c>
      <c r="E3" s="38">
        <v>0</v>
      </c>
      <c r="F3" s="38">
        <v>0</v>
      </c>
      <c r="G3" s="39">
        <v>0</v>
      </c>
      <c r="H3" s="40">
        <v>44</v>
      </c>
      <c r="I3" s="40">
        <v>1729</v>
      </c>
      <c r="J3" s="37">
        <v>37</v>
      </c>
      <c r="K3" s="38">
        <v>380</v>
      </c>
      <c r="L3" s="38">
        <v>38</v>
      </c>
      <c r="M3" s="39">
        <v>0</v>
      </c>
      <c r="N3" s="41">
        <v>8421</v>
      </c>
      <c r="O3" s="37">
        <v>0</v>
      </c>
      <c r="P3" s="42">
        <f>7983*B3+17432*C3+67697*(D3+E3)+775973*(F3+G3)</f>
        <v>1366973</v>
      </c>
      <c r="Q3" s="38">
        <f>H3*13523</f>
        <v>595012</v>
      </c>
      <c r="R3" s="38">
        <f>I3*24.06</f>
        <v>41599.74</v>
      </c>
      <c r="S3" s="38">
        <f>5.48*(J3+K3)*1000+93.53*(L3+M3)*1000</f>
        <v>5839300</v>
      </c>
      <c r="T3" s="38">
        <f>124.3*N3</f>
        <v>1046730.2999999999</v>
      </c>
      <c r="U3" s="39"/>
      <c r="V3" s="37">
        <f>SUM(O3:U3)</f>
        <v>8889615.040000001</v>
      </c>
      <c r="W3" s="43">
        <f aca="true" t="shared" si="0" ref="W3:W34">(0.761+0.013*X3)*V3</f>
        <v>11646775.266583228</v>
      </c>
      <c r="X3" s="44">
        <v>42.24270679176699</v>
      </c>
    </row>
    <row r="4" spans="1:24" ht="14.25" customHeight="1">
      <c r="A4" s="25" t="s">
        <v>96</v>
      </c>
      <c r="B4" s="10">
        <v>24</v>
      </c>
      <c r="C4" s="4">
        <v>22</v>
      </c>
      <c r="D4" s="4">
        <v>0</v>
      </c>
      <c r="E4" s="4">
        <v>0</v>
      </c>
      <c r="F4" s="4">
        <v>0</v>
      </c>
      <c r="G4" s="14">
        <v>0</v>
      </c>
      <c r="H4" s="34">
        <v>21</v>
      </c>
      <c r="I4" s="28">
        <v>0</v>
      </c>
      <c r="J4" s="30">
        <f>12+1.935</f>
        <v>13.935</v>
      </c>
      <c r="K4" s="6">
        <f>308+66.685</f>
        <v>374.685</v>
      </c>
      <c r="L4" s="4">
        <v>0</v>
      </c>
      <c r="M4" s="14">
        <v>0</v>
      </c>
      <c r="N4" s="26">
        <v>8142</v>
      </c>
      <c r="O4" s="10"/>
      <c r="P4" s="5">
        <f aca="true" t="shared" si="1" ref="P4:P67">7983*B4+17432*C4+67697*(D4+E4)+775973*(F4+G4)</f>
        <v>575096</v>
      </c>
      <c r="Q4" s="4">
        <f aca="true" t="shared" si="2" ref="Q4:Q67">H4*13523</f>
        <v>283983</v>
      </c>
      <c r="R4" s="4">
        <f aca="true" t="shared" si="3" ref="R4:R67">I4*24.06</f>
        <v>0</v>
      </c>
      <c r="S4" s="4">
        <f aca="true" t="shared" si="4" ref="S4:S67">5.48*(J4+K4)*1000+93.53*(L4+M4)*1000</f>
        <v>2129637.6</v>
      </c>
      <c r="T4" s="4">
        <f aca="true" t="shared" si="5" ref="T4:T67">124.3*N4</f>
        <v>1012050.6</v>
      </c>
      <c r="U4" s="14"/>
      <c r="V4" s="10">
        <f aca="true" t="shared" si="6" ref="V4:V67">SUM(O4:U4)</f>
        <v>4000767.2</v>
      </c>
      <c r="W4" s="11">
        <f t="shared" si="0"/>
        <v>5115560.682842721</v>
      </c>
      <c r="X4" s="8">
        <v>39.81884050875044</v>
      </c>
    </row>
    <row r="5" spans="1:24" ht="14.25" customHeight="1">
      <c r="A5" s="25" t="s">
        <v>47</v>
      </c>
      <c r="B5" s="10">
        <v>139</v>
      </c>
      <c r="C5" s="4">
        <v>92</v>
      </c>
      <c r="D5" s="4">
        <v>4</v>
      </c>
      <c r="E5" s="4"/>
      <c r="F5" s="4"/>
      <c r="G5" s="14"/>
      <c r="H5" s="28">
        <v>25</v>
      </c>
      <c r="I5" s="28">
        <v>4262</v>
      </c>
      <c r="J5" s="10">
        <v>47</v>
      </c>
      <c r="K5" s="4">
        <v>261</v>
      </c>
      <c r="L5" s="4"/>
      <c r="M5" s="14"/>
      <c r="N5" s="26">
        <v>7341</v>
      </c>
      <c r="O5" s="15">
        <v>8444020.80261411</v>
      </c>
      <c r="P5" s="5">
        <f t="shared" si="1"/>
        <v>2984169</v>
      </c>
      <c r="Q5" s="4">
        <f t="shared" si="2"/>
        <v>338075</v>
      </c>
      <c r="R5" s="4">
        <f t="shared" si="3"/>
        <v>102543.72</v>
      </c>
      <c r="S5" s="4">
        <f t="shared" si="4"/>
        <v>1687840.0000000002</v>
      </c>
      <c r="T5" s="4">
        <f t="shared" si="5"/>
        <v>912486.2999999999</v>
      </c>
      <c r="U5" s="14"/>
      <c r="V5" s="10">
        <f t="shared" si="6"/>
        <v>14469134.822614111</v>
      </c>
      <c r="W5" s="11">
        <f t="shared" si="0"/>
        <v>17411622.554526255</v>
      </c>
      <c r="X5" s="8">
        <v>34.027928749373615</v>
      </c>
    </row>
    <row r="6" spans="1:24" ht="14.25" customHeight="1">
      <c r="A6" s="25" t="s">
        <v>25</v>
      </c>
      <c r="B6" s="10">
        <v>109</v>
      </c>
      <c r="C6" s="4">
        <v>206</v>
      </c>
      <c r="D6" s="4"/>
      <c r="E6" s="4"/>
      <c r="F6" s="4"/>
      <c r="G6" s="14"/>
      <c r="H6" s="28">
        <v>50</v>
      </c>
      <c r="I6" s="28">
        <v>685</v>
      </c>
      <c r="J6" s="10">
        <v>514</v>
      </c>
      <c r="K6" s="4">
        <v>490</v>
      </c>
      <c r="L6" s="4">
        <v>11</v>
      </c>
      <c r="M6" s="14">
        <v>0</v>
      </c>
      <c r="N6" s="26">
        <v>15158</v>
      </c>
      <c r="O6" s="15">
        <v>12799534.706568936</v>
      </c>
      <c r="P6" s="5">
        <f t="shared" si="1"/>
        <v>4461139</v>
      </c>
      <c r="Q6" s="4">
        <f t="shared" si="2"/>
        <v>676150</v>
      </c>
      <c r="R6" s="4">
        <f t="shared" si="3"/>
        <v>16481.1</v>
      </c>
      <c r="S6" s="4">
        <f t="shared" si="4"/>
        <v>6530750</v>
      </c>
      <c r="T6" s="4">
        <f t="shared" si="5"/>
        <v>1884139.4</v>
      </c>
      <c r="U6" s="14"/>
      <c r="V6" s="10">
        <f t="shared" si="6"/>
        <v>26368194.206568934</v>
      </c>
      <c r="W6" s="11">
        <f t="shared" si="0"/>
        <v>29780470.694074463</v>
      </c>
      <c r="X6" s="8">
        <v>28.339138803052727</v>
      </c>
    </row>
    <row r="7" spans="1:24" ht="14.25" customHeight="1">
      <c r="A7" s="25" t="s">
        <v>50</v>
      </c>
      <c r="B7" s="10">
        <v>718</v>
      </c>
      <c r="C7" s="4">
        <v>6</v>
      </c>
      <c r="D7" s="4">
        <v>3</v>
      </c>
      <c r="E7" s="4">
        <v>0</v>
      </c>
      <c r="F7" s="4">
        <v>0</v>
      </c>
      <c r="G7" s="14">
        <v>0</v>
      </c>
      <c r="H7" s="28">
        <v>96</v>
      </c>
      <c r="I7" s="28">
        <v>11601</v>
      </c>
      <c r="J7" s="10">
        <v>569.567</v>
      </c>
      <c r="K7" s="4">
        <v>482.396</v>
      </c>
      <c r="L7" s="4">
        <v>0</v>
      </c>
      <c r="M7" s="14">
        <v>0</v>
      </c>
      <c r="N7" s="26">
        <v>16100</v>
      </c>
      <c r="O7" s="15">
        <v>17021008.308443382</v>
      </c>
      <c r="P7" s="5">
        <f t="shared" si="1"/>
        <v>6039477</v>
      </c>
      <c r="Q7" s="4">
        <f t="shared" si="2"/>
        <v>1298208</v>
      </c>
      <c r="R7" s="4">
        <f t="shared" si="3"/>
        <v>279120.06</v>
      </c>
      <c r="S7" s="4">
        <f t="shared" si="4"/>
        <v>5764757.24</v>
      </c>
      <c r="T7" s="4">
        <f t="shared" si="5"/>
        <v>2001230</v>
      </c>
      <c r="U7" s="14"/>
      <c r="V7" s="10">
        <f t="shared" si="6"/>
        <v>32403800.60844338</v>
      </c>
      <c r="W7" s="11">
        <f t="shared" si="0"/>
        <v>34967173.46791197</v>
      </c>
      <c r="X7" s="8">
        <v>24.469782061022187</v>
      </c>
    </row>
    <row r="8" spans="1:24" ht="14.25" customHeight="1">
      <c r="A8" s="25" t="s">
        <v>93</v>
      </c>
      <c r="B8" s="10"/>
      <c r="C8" s="4">
        <v>100</v>
      </c>
      <c r="D8" s="4">
        <v>4</v>
      </c>
      <c r="E8" s="4"/>
      <c r="F8" s="4"/>
      <c r="G8" s="14"/>
      <c r="H8" s="28">
        <v>15</v>
      </c>
      <c r="I8" s="28">
        <v>8780</v>
      </c>
      <c r="J8" s="10"/>
      <c r="K8" s="4">
        <v>368</v>
      </c>
      <c r="L8" s="4"/>
      <c r="M8" s="14"/>
      <c r="N8" s="26">
        <v>10590</v>
      </c>
      <c r="O8" s="15">
        <v>18529107.932903618</v>
      </c>
      <c r="P8" s="5">
        <f t="shared" si="1"/>
        <v>2013988</v>
      </c>
      <c r="Q8" s="4">
        <f t="shared" si="2"/>
        <v>202845</v>
      </c>
      <c r="R8" s="4">
        <f t="shared" si="3"/>
        <v>211246.8</v>
      </c>
      <c r="S8" s="4">
        <f t="shared" si="4"/>
        <v>2016640</v>
      </c>
      <c r="T8" s="4">
        <f t="shared" si="5"/>
        <v>1316337</v>
      </c>
      <c r="U8" s="14"/>
      <c r="V8" s="10">
        <f t="shared" si="6"/>
        <v>24290164.73290362</v>
      </c>
      <c r="W8" s="11">
        <f t="shared" si="0"/>
        <v>32061626.342971183</v>
      </c>
      <c r="X8" s="8">
        <v>42.99559459408021</v>
      </c>
    </row>
    <row r="9" spans="1:24" ht="14.25" customHeight="1">
      <c r="A9" s="25" t="s">
        <v>36</v>
      </c>
      <c r="B9" s="10">
        <v>116</v>
      </c>
      <c r="C9" s="4">
        <v>169</v>
      </c>
      <c r="D9" s="4">
        <v>2</v>
      </c>
      <c r="E9" s="4"/>
      <c r="F9" s="4"/>
      <c r="G9" s="14"/>
      <c r="H9" s="28">
        <v>8</v>
      </c>
      <c r="I9" s="28">
        <v>3810</v>
      </c>
      <c r="J9" s="10">
        <v>232</v>
      </c>
      <c r="K9" s="4">
        <v>586</v>
      </c>
      <c r="L9" s="4"/>
      <c r="M9" s="14"/>
      <c r="N9" s="26">
        <v>17207</v>
      </c>
      <c r="O9" s="15">
        <v>19561195.882175773</v>
      </c>
      <c r="P9" s="5">
        <f t="shared" si="1"/>
        <v>4007430</v>
      </c>
      <c r="Q9" s="4">
        <f t="shared" si="2"/>
        <v>108184</v>
      </c>
      <c r="R9" s="4">
        <f t="shared" si="3"/>
        <v>91668.59999999999</v>
      </c>
      <c r="S9" s="4">
        <f t="shared" si="4"/>
        <v>4482640</v>
      </c>
      <c r="T9" s="4">
        <f t="shared" si="5"/>
        <v>2138830.1</v>
      </c>
      <c r="U9" s="14"/>
      <c r="V9" s="10">
        <f t="shared" si="6"/>
        <v>30389948.582175776</v>
      </c>
      <c r="W9" s="11">
        <f t="shared" si="0"/>
        <v>40845219.55078303</v>
      </c>
      <c r="X9" s="8">
        <v>44.849010702529675</v>
      </c>
    </row>
    <row r="10" spans="1:24" ht="14.25" customHeight="1">
      <c r="A10" s="25" t="s">
        <v>3</v>
      </c>
      <c r="B10" s="10"/>
      <c r="C10" s="4">
        <v>36</v>
      </c>
      <c r="D10" s="4">
        <v>2</v>
      </c>
      <c r="E10" s="4"/>
      <c r="F10" s="4"/>
      <c r="G10" s="14"/>
      <c r="H10" s="28">
        <v>15</v>
      </c>
      <c r="I10" s="28">
        <v>9100</v>
      </c>
      <c r="J10" s="10">
        <v>40</v>
      </c>
      <c r="K10" s="4">
        <v>233</v>
      </c>
      <c r="L10" s="4">
        <v>46</v>
      </c>
      <c r="M10" s="14">
        <v>0</v>
      </c>
      <c r="N10" s="27">
        <v>5985</v>
      </c>
      <c r="O10" s="15">
        <v>0</v>
      </c>
      <c r="P10" s="5">
        <f t="shared" si="1"/>
        <v>762946</v>
      </c>
      <c r="Q10" s="4">
        <f t="shared" si="2"/>
        <v>202845</v>
      </c>
      <c r="R10" s="4">
        <f t="shared" si="3"/>
        <v>218946</v>
      </c>
      <c r="S10" s="4">
        <f t="shared" si="4"/>
        <v>5798420</v>
      </c>
      <c r="T10" s="4">
        <f t="shared" si="5"/>
        <v>743935.5</v>
      </c>
      <c r="U10" s="14"/>
      <c r="V10" s="10">
        <f t="shared" si="6"/>
        <v>7727092.5</v>
      </c>
      <c r="W10" s="11">
        <f t="shared" si="0"/>
        <v>10614709.19504405</v>
      </c>
      <c r="X10" s="8">
        <v>47.13079140842182</v>
      </c>
    </row>
    <row r="11" spans="1:24" ht="14.25" customHeight="1">
      <c r="A11" s="25" t="s">
        <v>33</v>
      </c>
      <c r="B11" s="10">
        <v>55</v>
      </c>
      <c r="C11" s="4">
        <v>96</v>
      </c>
      <c r="D11" s="4">
        <v>2</v>
      </c>
      <c r="E11" s="4">
        <v>0</v>
      </c>
      <c r="F11" s="4">
        <v>0</v>
      </c>
      <c r="G11" s="14">
        <v>0</v>
      </c>
      <c r="H11" s="28">
        <v>19</v>
      </c>
      <c r="I11" s="28">
        <v>3450</v>
      </c>
      <c r="J11" s="10">
        <v>149</v>
      </c>
      <c r="K11" s="4">
        <v>394</v>
      </c>
      <c r="L11" s="4">
        <v>0</v>
      </c>
      <c r="M11" s="14">
        <v>0</v>
      </c>
      <c r="N11" s="26">
        <v>11660</v>
      </c>
      <c r="O11" s="10"/>
      <c r="P11" s="5">
        <f t="shared" si="1"/>
        <v>2247931</v>
      </c>
      <c r="Q11" s="4">
        <f t="shared" si="2"/>
        <v>256937</v>
      </c>
      <c r="R11" s="4">
        <f t="shared" si="3"/>
        <v>83007</v>
      </c>
      <c r="S11" s="4">
        <f t="shared" si="4"/>
        <v>2975640.0000000005</v>
      </c>
      <c r="T11" s="4">
        <f t="shared" si="5"/>
        <v>1449338</v>
      </c>
      <c r="U11" s="14"/>
      <c r="V11" s="10">
        <f t="shared" si="6"/>
        <v>7012853</v>
      </c>
      <c r="W11" s="11">
        <f t="shared" si="0"/>
        <v>5986399.60148778</v>
      </c>
      <c r="X11" s="8">
        <v>7.125580904396101</v>
      </c>
    </row>
    <row r="12" spans="1:24" ht="14.25" customHeight="1">
      <c r="A12" s="25" t="s">
        <v>22</v>
      </c>
      <c r="B12" s="10">
        <v>5</v>
      </c>
      <c r="C12" s="4">
        <v>90</v>
      </c>
      <c r="D12" s="4">
        <v>7</v>
      </c>
      <c r="E12" s="4"/>
      <c r="F12" s="4"/>
      <c r="G12" s="14"/>
      <c r="H12" s="28">
        <v>8</v>
      </c>
      <c r="I12" s="28">
        <v>950</v>
      </c>
      <c r="J12" s="10">
        <v>27</v>
      </c>
      <c r="K12" s="4">
        <v>141</v>
      </c>
      <c r="L12" s="4"/>
      <c r="M12" s="14"/>
      <c r="N12" s="26">
        <v>4563</v>
      </c>
      <c r="O12" s="15">
        <v>4408997.876826253</v>
      </c>
      <c r="P12" s="5">
        <f t="shared" si="1"/>
        <v>2082674</v>
      </c>
      <c r="Q12" s="4">
        <f t="shared" si="2"/>
        <v>108184</v>
      </c>
      <c r="R12" s="4">
        <f t="shared" si="3"/>
        <v>22857</v>
      </c>
      <c r="S12" s="4">
        <f t="shared" si="4"/>
        <v>920640.0000000001</v>
      </c>
      <c r="T12" s="4">
        <f t="shared" si="5"/>
        <v>567180.9</v>
      </c>
      <c r="U12" s="14"/>
      <c r="V12" s="10">
        <f t="shared" si="6"/>
        <v>8110533.776826253</v>
      </c>
      <c r="W12" s="11">
        <f t="shared" si="0"/>
        <v>10663379.49871156</v>
      </c>
      <c r="X12" s="8">
        <v>42.59667753007065</v>
      </c>
    </row>
    <row r="13" spans="1:24" ht="14.25" customHeight="1">
      <c r="A13" s="25" t="s">
        <v>51</v>
      </c>
      <c r="B13" s="10">
        <v>138</v>
      </c>
      <c r="C13" s="4">
        <v>169</v>
      </c>
      <c r="D13" s="4">
        <v>3</v>
      </c>
      <c r="E13" s="4">
        <v>0</v>
      </c>
      <c r="F13" s="4">
        <v>0</v>
      </c>
      <c r="G13" s="14">
        <v>0</v>
      </c>
      <c r="H13" s="28">
        <v>99</v>
      </c>
      <c r="I13" s="28">
        <v>6600</v>
      </c>
      <c r="J13" s="10">
        <v>175</v>
      </c>
      <c r="K13" s="4">
        <v>408</v>
      </c>
      <c r="L13" s="4">
        <v>0</v>
      </c>
      <c r="M13" s="14">
        <v>0</v>
      </c>
      <c r="N13" s="26">
        <v>14977</v>
      </c>
      <c r="O13" s="15">
        <v>7117639.462567793</v>
      </c>
      <c r="P13" s="5">
        <f t="shared" si="1"/>
        <v>4250753</v>
      </c>
      <c r="Q13" s="4">
        <f t="shared" si="2"/>
        <v>1338777</v>
      </c>
      <c r="R13" s="4">
        <f t="shared" si="3"/>
        <v>158796</v>
      </c>
      <c r="S13" s="4">
        <f t="shared" si="4"/>
        <v>3194840</v>
      </c>
      <c r="T13" s="4">
        <f t="shared" si="5"/>
        <v>1861641.0999999999</v>
      </c>
      <c r="U13" s="14"/>
      <c r="V13" s="10">
        <f t="shared" si="6"/>
        <v>17922446.562567793</v>
      </c>
      <c r="W13" s="11">
        <f t="shared" si="0"/>
        <v>20764832.076225955</v>
      </c>
      <c r="X13" s="8">
        <v>30.584123903101982</v>
      </c>
    </row>
    <row r="14" spans="1:24" ht="14.25" customHeight="1">
      <c r="A14" s="25" t="s">
        <v>1</v>
      </c>
      <c r="B14" s="10">
        <v>179</v>
      </c>
      <c r="C14" s="4">
        <v>214</v>
      </c>
      <c r="D14" s="4">
        <v>0</v>
      </c>
      <c r="E14" s="4">
        <v>0</v>
      </c>
      <c r="F14" s="4">
        <v>0</v>
      </c>
      <c r="G14" s="14">
        <v>0</v>
      </c>
      <c r="H14" s="28">
        <v>138</v>
      </c>
      <c r="I14" s="28">
        <v>38488</v>
      </c>
      <c r="J14" s="10">
        <v>669</v>
      </c>
      <c r="K14" s="4">
        <v>1190</v>
      </c>
      <c r="L14" s="4">
        <v>44</v>
      </c>
      <c r="M14" s="14">
        <v>0</v>
      </c>
      <c r="N14" s="26">
        <v>28400</v>
      </c>
      <c r="O14" s="15">
        <v>34412906.958108835</v>
      </c>
      <c r="P14" s="5">
        <f t="shared" si="1"/>
        <v>5159405</v>
      </c>
      <c r="Q14" s="4">
        <f t="shared" si="2"/>
        <v>1866174</v>
      </c>
      <c r="R14" s="4">
        <f t="shared" si="3"/>
        <v>926021.2799999999</v>
      </c>
      <c r="S14" s="4">
        <f t="shared" si="4"/>
        <v>14302640.000000002</v>
      </c>
      <c r="T14" s="4">
        <f t="shared" si="5"/>
        <v>3530120</v>
      </c>
      <c r="U14" s="14"/>
      <c r="V14" s="10">
        <f t="shared" si="6"/>
        <v>60197267.238108836</v>
      </c>
      <c r="W14" s="11">
        <f t="shared" si="0"/>
        <v>71956716.07403342</v>
      </c>
      <c r="X14" s="8">
        <v>33.41142688090472</v>
      </c>
    </row>
    <row r="15" spans="1:24" ht="14.25" customHeight="1">
      <c r="A15" s="25" t="s">
        <v>75</v>
      </c>
      <c r="B15" s="10">
        <v>126</v>
      </c>
      <c r="C15" s="4">
        <v>134</v>
      </c>
      <c r="D15" s="4">
        <v>10</v>
      </c>
      <c r="E15" s="4">
        <v>0</v>
      </c>
      <c r="F15" s="4">
        <v>0</v>
      </c>
      <c r="G15" s="14">
        <v>0</v>
      </c>
      <c r="H15" s="28">
        <v>63</v>
      </c>
      <c r="I15" s="28">
        <v>8000</v>
      </c>
      <c r="J15" s="10">
        <v>272</v>
      </c>
      <c r="K15" s="4">
        <v>1186</v>
      </c>
      <c r="L15" s="4">
        <v>88</v>
      </c>
      <c r="M15" s="14">
        <v>0</v>
      </c>
      <c r="N15" s="26">
        <v>42442</v>
      </c>
      <c r="O15" s="15">
        <v>61555592.507381685</v>
      </c>
      <c r="P15" s="5">
        <f t="shared" si="1"/>
        <v>4018716</v>
      </c>
      <c r="Q15" s="4">
        <f t="shared" si="2"/>
        <v>851949</v>
      </c>
      <c r="R15" s="4">
        <f t="shared" si="3"/>
        <v>192480</v>
      </c>
      <c r="S15" s="4">
        <f t="shared" si="4"/>
        <v>16220480</v>
      </c>
      <c r="T15" s="4">
        <f t="shared" si="5"/>
        <v>5275540.6</v>
      </c>
      <c r="U15" s="14"/>
      <c r="V15" s="10">
        <f t="shared" si="6"/>
        <v>88114758.10738167</v>
      </c>
      <c r="W15" s="11">
        <f t="shared" si="0"/>
        <v>111240086.00060369</v>
      </c>
      <c r="X15" s="8">
        <v>38.57273613317218</v>
      </c>
    </row>
    <row r="16" spans="1:24" ht="14.25" customHeight="1">
      <c r="A16" s="25" t="s">
        <v>104</v>
      </c>
      <c r="B16" s="10">
        <v>49</v>
      </c>
      <c r="C16" s="4">
        <v>0</v>
      </c>
      <c r="D16" s="4">
        <v>1</v>
      </c>
      <c r="E16" s="4"/>
      <c r="F16" s="4"/>
      <c r="G16" s="14"/>
      <c r="H16" s="28"/>
      <c r="I16" s="28"/>
      <c r="J16" s="10">
        <v>30</v>
      </c>
      <c r="K16" s="4">
        <v>54</v>
      </c>
      <c r="L16" s="4">
        <v>0</v>
      </c>
      <c r="M16" s="14">
        <v>0</v>
      </c>
      <c r="N16" s="26">
        <v>2395</v>
      </c>
      <c r="O16" s="16">
        <v>0</v>
      </c>
      <c r="P16" s="5">
        <f t="shared" si="1"/>
        <v>458864</v>
      </c>
      <c r="Q16" s="4">
        <f t="shared" si="2"/>
        <v>0</v>
      </c>
      <c r="R16" s="4">
        <f t="shared" si="3"/>
        <v>0</v>
      </c>
      <c r="S16" s="4">
        <f t="shared" si="4"/>
        <v>460320.00000000006</v>
      </c>
      <c r="T16" s="4">
        <f t="shared" si="5"/>
        <v>297698.5</v>
      </c>
      <c r="U16" s="14"/>
      <c r="V16" s="10">
        <f t="shared" si="6"/>
        <v>1216882.5</v>
      </c>
      <c r="W16" s="11">
        <f t="shared" si="0"/>
        <v>1147436.6536270292</v>
      </c>
      <c r="X16" s="8">
        <v>13.994718921697872</v>
      </c>
    </row>
    <row r="17" spans="1:24" ht="14.25" customHeight="1">
      <c r="A17" s="25" t="s">
        <v>89</v>
      </c>
      <c r="B17" s="10">
        <v>136</v>
      </c>
      <c r="C17" s="4">
        <v>108</v>
      </c>
      <c r="D17" s="4">
        <v>2</v>
      </c>
      <c r="E17" s="4">
        <v>0</v>
      </c>
      <c r="F17" s="4">
        <v>0</v>
      </c>
      <c r="G17" s="14">
        <v>0</v>
      </c>
      <c r="H17" s="28">
        <v>114</v>
      </c>
      <c r="I17" s="28">
        <v>6544</v>
      </c>
      <c r="J17" s="10">
        <v>353</v>
      </c>
      <c r="K17" s="4">
        <v>456</v>
      </c>
      <c r="L17" s="4">
        <v>0</v>
      </c>
      <c r="M17" s="14">
        <v>0</v>
      </c>
      <c r="N17" s="26">
        <v>15121</v>
      </c>
      <c r="O17" s="15">
        <v>19181189.927613564</v>
      </c>
      <c r="P17" s="5">
        <f t="shared" si="1"/>
        <v>3103738</v>
      </c>
      <c r="Q17" s="4">
        <f t="shared" si="2"/>
        <v>1541622</v>
      </c>
      <c r="R17" s="4">
        <f t="shared" si="3"/>
        <v>157448.63999999998</v>
      </c>
      <c r="S17" s="4">
        <f t="shared" si="4"/>
        <v>4433320.000000001</v>
      </c>
      <c r="T17" s="4">
        <f t="shared" si="5"/>
        <v>1879540.3</v>
      </c>
      <c r="U17" s="14"/>
      <c r="V17" s="10">
        <f t="shared" si="6"/>
        <v>30296858.867613565</v>
      </c>
      <c r="W17" s="11">
        <f t="shared" si="0"/>
        <v>34615418.40656699</v>
      </c>
      <c r="X17" s="8">
        <v>29.34934572393483</v>
      </c>
    </row>
    <row r="18" spans="1:24" ht="14.25" customHeight="1">
      <c r="A18" s="25" t="s">
        <v>35</v>
      </c>
      <c r="B18" s="10"/>
      <c r="C18" s="4">
        <v>100</v>
      </c>
      <c r="D18" s="4"/>
      <c r="E18" s="4"/>
      <c r="F18" s="4"/>
      <c r="G18" s="14"/>
      <c r="H18" s="28">
        <v>15</v>
      </c>
      <c r="I18" s="28">
        <v>78700</v>
      </c>
      <c r="J18" s="10">
        <v>203</v>
      </c>
      <c r="K18" s="4">
        <v>333</v>
      </c>
      <c r="L18" s="4">
        <v>10</v>
      </c>
      <c r="M18" s="14"/>
      <c r="N18" s="26">
        <v>11993</v>
      </c>
      <c r="O18" s="15">
        <v>30119385.605243</v>
      </c>
      <c r="P18" s="5">
        <f t="shared" si="1"/>
        <v>1743200</v>
      </c>
      <c r="Q18" s="4">
        <f t="shared" si="2"/>
        <v>202845</v>
      </c>
      <c r="R18" s="4">
        <f t="shared" si="3"/>
        <v>1893522</v>
      </c>
      <c r="S18" s="4">
        <f t="shared" si="4"/>
        <v>3872580</v>
      </c>
      <c r="T18" s="4">
        <f t="shared" si="5"/>
        <v>1490729.9</v>
      </c>
      <c r="U18" s="14"/>
      <c r="V18" s="10">
        <f t="shared" si="6"/>
        <v>39322262.505242996</v>
      </c>
      <c r="W18" s="11">
        <f t="shared" si="0"/>
        <v>46064533.36442895</v>
      </c>
      <c r="X18" s="8">
        <v>31.573994298614284</v>
      </c>
    </row>
    <row r="19" spans="1:24" ht="14.25" customHeight="1">
      <c r="A19" s="25" t="s">
        <v>14</v>
      </c>
      <c r="B19" s="10">
        <v>519</v>
      </c>
      <c r="C19" s="4">
        <v>289</v>
      </c>
      <c r="D19" s="4">
        <v>8</v>
      </c>
      <c r="E19" s="4">
        <v>4</v>
      </c>
      <c r="F19" s="4">
        <v>0</v>
      </c>
      <c r="G19" s="14">
        <v>0</v>
      </c>
      <c r="H19" s="28">
        <v>73</v>
      </c>
      <c r="I19" s="28">
        <v>10458</v>
      </c>
      <c r="J19" s="10">
        <v>496</v>
      </c>
      <c r="K19" s="4">
        <v>703</v>
      </c>
      <c r="L19" s="4">
        <v>0</v>
      </c>
      <c r="M19" s="14">
        <v>0</v>
      </c>
      <c r="N19" s="26">
        <v>19927</v>
      </c>
      <c r="O19" s="15">
        <v>22303458.692011308</v>
      </c>
      <c r="P19" s="5">
        <f t="shared" si="1"/>
        <v>9993389</v>
      </c>
      <c r="Q19" s="4">
        <f t="shared" si="2"/>
        <v>987179</v>
      </c>
      <c r="R19" s="4">
        <f t="shared" si="3"/>
        <v>251619.47999999998</v>
      </c>
      <c r="S19" s="4">
        <f t="shared" si="4"/>
        <v>6570520</v>
      </c>
      <c r="T19" s="4">
        <f t="shared" si="5"/>
        <v>2476926.1</v>
      </c>
      <c r="U19" s="14"/>
      <c r="V19" s="10">
        <f t="shared" si="6"/>
        <v>42583092.27201131</v>
      </c>
      <c r="W19" s="11">
        <f t="shared" si="0"/>
        <v>50854677.848760165</v>
      </c>
      <c r="X19" s="8">
        <v>33.32659774540022</v>
      </c>
    </row>
    <row r="20" spans="1:24" ht="14.25" customHeight="1">
      <c r="A20" s="25" t="s">
        <v>79</v>
      </c>
      <c r="B20" s="10">
        <v>132</v>
      </c>
      <c r="C20" s="4">
        <v>76</v>
      </c>
      <c r="D20" s="4">
        <v>2</v>
      </c>
      <c r="E20" s="4">
        <v>3</v>
      </c>
      <c r="F20" s="4"/>
      <c r="G20" s="14"/>
      <c r="H20" s="28">
        <v>18</v>
      </c>
      <c r="I20" s="28">
        <v>10100</v>
      </c>
      <c r="J20" s="10">
        <v>103</v>
      </c>
      <c r="K20" s="4">
        <v>322</v>
      </c>
      <c r="L20" s="4"/>
      <c r="M20" s="14"/>
      <c r="N20" s="26">
        <v>10200</v>
      </c>
      <c r="O20" s="15">
        <v>7187522.714168493</v>
      </c>
      <c r="P20" s="5">
        <f t="shared" si="1"/>
        <v>2717073</v>
      </c>
      <c r="Q20" s="4">
        <f t="shared" si="2"/>
        <v>243414</v>
      </c>
      <c r="R20" s="4">
        <f t="shared" si="3"/>
        <v>243006</v>
      </c>
      <c r="S20" s="4">
        <f t="shared" si="4"/>
        <v>2329000</v>
      </c>
      <c r="T20" s="4">
        <f t="shared" si="5"/>
        <v>1267860</v>
      </c>
      <c r="U20" s="14"/>
      <c r="V20" s="10">
        <f t="shared" si="6"/>
        <v>13987875.714168493</v>
      </c>
      <c r="W20" s="11">
        <f t="shared" si="0"/>
        <v>16510769.171675034</v>
      </c>
      <c r="X20" s="8">
        <v>32.25868257438377</v>
      </c>
    </row>
    <row r="21" spans="1:24" ht="14.25" customHeight="1">
      <c r="A21" s="25" t="s">
        <v>73</v>
      </c>
      <c r="B21" s="10">
        <v>225</v>
      </c>
      <c r="C21" s="4">
        <v>90</v>
      </c>
      <c r="D21" s="4">
        <v>3</v>
      </c>
      <c r="E21" s="4">
        <v>5</v>
      </c>
      <c r="F21" s="4">
        <v>8</v>
      </c>
      <c r="G21" s="14">
        <v>0</v>
      </c>
      <c r="H21" s="28">
        <v>49</v>
      </c>
      <c r="I21" s="28">
        <v>15103</v>
      </c>
      <c r="J21" s="10">
        <v>188</v>
      </c>
      <c r="K21" s="4">
        <v>704</v>
      </c>
      <c r="L21" s="4">
        <v>69</v>
      </c>
      <c r="M21" s="14"/>
      <c r="N21" s="26">
        <v>15802</v>
      </c>
      <c r="O21" s="15">
        <v>51297479.345328085</v>
      </c>
      <c r="P21" s="5">
        <f t="shared" si="1"/>
        <v>10114415</v>
      </c>
      <c r="Q21" s="4">
        <f t="shared" si="2"/>
        <v>662627</v>
      </c>
      <c r="R21" s="4">
        <f t="shared" si="3"/>
        <v>363378.18</v>
      </c>
      <c r="S21" s="4">
        <f t="shared" si="4"/>
        <v>11341730</v>
      </c>
      <c r="T21" s="4">
        <f t="shared" si="5"/>
        <v>1964188.5999999999</v>
      </c>
      <c r="U21" s="14"/>
      <c r="V21" s="10">
        <f t="shared" si="6"/>
        <v>75743818.12532808</v>
      </c>
      <c r="W21" s="11">
        <f t="shared" si="0"/>
        <v>95607897.17135324</v>
      </c>
      <c r="X21" s="8">
        <v>38.557959141002044</v>
      </c>
    </row>
    <row r="22" spans="1:24" ht="14.25" customHeight="1">
      <c r="A22" s="25" t="s">
        <v>21</v>
      </c>
      <c r="B22" s="10">
        <v>0</v>
      </c>
      <c r="C22" s="4">
        <v>2</v>
      </c>
      <c r="D22" s="4">
        <v>6</v>
      </c>
      <c r="E22" s="4">
        <v>1</v>
      </c>
      <c r="F22" s="4">
        <v>0</v>
      </c>
      <c r="G22" s="14">
        <v>5</v>
      </c>
      <c r="H22" s="28"/>
      <c r="I22" s="28">
        <v>21204</v>
      </c>
      <c r="J22" s="10">
        <v>3</v>
      </c>
      <c r="K22" s="4">
        <v>31</v>
      </c>
      <c r="L22" s="4">
        <v>54</v>
      </c>
      <c r="M22" s="14">
        <v>59</v>
      </c>
      <c r="N22" s="26">
        <v>5009</v>
      </c>
      <c r="O22" s="16">
        <v>0</v>
      </c>
      <c r="P22" s="5">
        <f t="shared" si="1"/>
        <v>4388608</v>
      </c>
      <c r="Q22" s="4">
        <f t="shared" si="2"/>
        <v>0</v>
      </c>
      <c r="R22" s="4">
        <f t="shared" si="3"/>
        <v>510168.24</v>
      </c>
      <c r="S22" s="4">
        <f t="shared" si="4"/>
        <v>10755210</v>
      </c>
      <c r="T22" s="4">
        <f t="shared" si="5"/>
        <v>622618.7</v>
      </c>
      <c r="U22" s="14"/>
      <c r="V22" s="10">
        <f t="shared" si="6"/>
        <v>16276604.94</v>
      </c>
      <c r="W22" s="11">
        <f t="shared" si="0"/>
        <v>26846423.90498411</v>
      </c>
      <c r="X22" s="8">
        <v>68.33747719478045</v>
      </c>
    </row>
    <row r="23" spans="1:24" ht="14.25" customHeight="1">
      <c r="A23" s="25" t="s">
        <v>95</v>
      </c>
      <c r="B23" s="10">
        <v>75</v>
      </c>
      <c r="C23" s="4">
        <v>173</v>
      </c>
      <c r="D23" s="4">
        <v>39</v>
      </c>
      <c r="E23" s="4">
        <v>4</v>
      </c>
      <c r="F23" s="4">
        <v>6</v>
      </c>
      <c r="G23" s="14">
        <v>0</v>
      </c>
      <c r="H23" s="28">
        <v>28</v>
      </c>
      <c r="I23" s="28">
        <v>15945</v>
      </c>
      <c r="J23" s="10">
        <v>277</v>
      </c>
      <c r="K23" s="4">
        <v>729</v>
      </c>
      <c r="L23" s="4">
        <v>31</v>
      </c>
      <c r="M23" s="14">
        <v>0</v>
      </c>
      <c r="N23" s="26">
        <v>23554</v>
      </c>
      <c r="O23" s="15">
        <v>58490612.902900964</v>
      </c>
      <c r="P23" s="5">
        <f t="shared" si="1"/>
        <v>11181270</v>
      </c>
      <c r="Q23" s="4">
        <f t="shared" si="2"/>
        <v>378644</v>
      </c>
      <c r="R23" s="4">
        <f t="shared" si="3"/>
        <v>383636.69999999995</v>
      </c>
      <c r="S23" s="4">
        <f t="shared" si="4"/>
        <v>8412310</v>
      </c>
      <c r="T23" s="4">
        <f t="shared" si="5"/>
        <v>2927762.1999999997</v>
      </c>
      <c r="U23" s="14"/>
      <c r="V23" s="10">
        <f t="shared" si="6"/>
        <v>81774235.80290097</v>
      </c>
      <c r="W23" s="11">
        <f t="shared" si="0"/>
        <v>96391736.82115693</v>
      </c>
      <c r="X23" s="8">
        <v>32.13495061196788</v>
      </c>
    </row>
    <row r="24" spans="1:24" ht="14.25" customHeight="1">
      <c r="A24" s="25" t="s">
        <v>53</v>
      </c>
      <c r="B24" s="10">
        <v>45</v>
      </c>
      <c r="C24" s="4">
        <v>111</v>
      </c>
      <c r="D24" s="4">
        <v>38</v>
      </c>
      <c r="E24" s="4">
        <v>5</v>
      </c>
      <c r="F24" s="4">
        <v>2</v>
      </c>
      <c r="G24" s="14">
        <v>0</v>
      </c>
      <c r="H24" s="28">
        <v>40</v>
      </c>
      <c r="I24" s="28">
        <v>13132</v>
      </c>
      <c r="J24" s="10">
        <v>304</v>
      </c>
      <c r="K24" s="4">
        <v>497</v>
      </c>
      <c r="L24" s="4">
        <v>42</v>
      </c>
      <c r="M24" s="14">
        <v>0</v>
      </c>
      <c r="N24" s="26">
        <v>15484</v>
      </c>
      <c r="O24" s="15">
        <v>15878569.257592492</v>
      </c>
      <c r="P24" s="5">
        <f t="shared" si="1"/>
        <v>6757104</v>
      </c>
      <c r="Q24" s="4">
        <f t="shared" si="2"/>
        <v>540920</v>
      </c>
      <c r="R24" s="4">
        <f t="shared" si="3"/>
        <v>315955.92</v>
      </c>
      <c r="S24" s="4">
        <f t="shared" si="4"/>
        <v>8317740.000000001</v>
      </c>
      <c r="T24" s="4">
        <f t="shared" si="5"/>
        <v>1924661.2</v>
      </c>
      <c r="U24" s="14"/>
      <c r="V24" s="10">
        <f t="shared" si="6"/>
        <v>33734950.3775925</v>
      </c>
      <c r="W24" s="11">
        <f t="shared" si="0"/>
        <v>39863428.645959355</v>
      </c>
      <c r="X24" s="8">
        <v>32.35888835618964</v>
      </c>
    </row>
    <row r="25" spans="1:24" ht="14.25" customHeight="1">
      <c r="A25" s="25" t="s">
        <v>61</v>
      </c>
      <c r="B25" s="10">
        <v>54</v>
      </c>
      <c r="C25" s="4">
        <v>124</v>
      </c>
      <c r="D25" s="4">
        <v>8</v>
      </c>
      <c r="E25" s="4">
        <v>1</v>
      </c>
      <c r="F25" s="4">
        <v>0</v>
      </c>
      <c r="G25" s="14">
        <v>0</v>
      </c>
      <c r="H25" s="28">
        <v>28</v>
      </c>
      <c r="I25" s="28">
        <v>39667</v>
      </c>
      <c r="J25" s="10">
        <v>48</v>
      </c>
      <c r="K25" s="4">
        <v>359</v>
      </c>
      <c r="L25" s="4">
        <v>35</v>
      </c>
      <c r="M25" s="14">
        <v>0</v>
      </c>
      <c r="N25" s="26">
        <v>10616</v>
      </c>
      <c r="O25" s="15">
        <v>4839284.17807739</v>
      </c>
      <c r="P25" s="5">
        <f t="shared" si="1"/>
        <v>3201923</v>
      </c>
      <c r="Q25" s="4">
        <f t="shared" si="2"/>
        <v>378644</v>
      </c>
      <c r="R25" s="4">
        <f t="shared" si="3"/>
        <v>954388.0199999999</v>
      </c>
      <c r="S25" s="4">
        <f t="shared" si="4"/>
        <v>5503910</v>
      </c>
      <c r="T25" s="4">
        <f t="shared" si="5"/>
        <v>1319568.8</v>
      </c>
      <c r="U25" s="14"/>
      <c r="V25" s="10">
        <f t="shared" si="6"/>
        <v>16197717.99807739</v>
      </c>
      <c r="W25" s="11">
        <f t="shared" si="0"/>
        <v>21550102.464883942</v>
      </c>
      <c r="X25" s="8">
        <v>43.80312693734844</v>
      </c>
    </row>
    <row r="26" spans="1:24" ht="14.25" customHeight="1">
      <c r="A26" s="25" t="s">
        <v>43</v>
      </c>
      <c r="B26" s="10">
        <v>2</v>
      </c>
      <c r="C26" s="4">
        <v>14</v>
      </c>
      <c r="D26" s="4">
        <v>0</v>
      </c>
      <c r="E26" s="4">
        <v>2</v>
      </c>
      <c r="F26" s="4">
        <v>3</v>
      </c>
      <c r="G26" s="14">
        <v>0</v>
      </c>
      <c r="H26" s="28">
        <v>4</v>
      </c>
      <c r="I26" s="28">
        <v>2960</v>
      </c>
      <c r="J26" s="10">
        <v>9</v>
      </c>
      <c r="K26" s="4">
        <v>286</v>
      </c>
      <c r="L26" s="4">
        <v>71</v>
      </c>
      <c r="M26" s="14">
        <v>0</v>
      </c>
      <c r="N26" s="26">
        <v>15433</v>
      </c>
      <c r="O26" s="16">
        <v>0</v>
      </c>
      <c r="P26" s="5">
        <f t="shared" si="1"/>
        <v>2723327</v>
      </c>
      <c r="Q26" s="4">
        <f t="shared" si="2"/>
        <v>54092</v>
      </c>
      <c r="R26" s="4">
        <f t="shared" si="3"/>
        <v>71217.59999999999</v>
      </c>
      <c r="S26" s="4">
        <f t="shared" si="4"/>
        <v>8257230</v>
      </c>
      <c r="T26" s="4">
        <f t="shared" si="5"/>
        <v>1918321.9</v>
      </c>
      <c r="U26" s="14"/>
      <c r="V26" s="10">
        <f t="shared" si="6"/>
        <v>13024188.5</v>
      </c>
      <c r="W26" s="11">
        <f t="shared" si="0"/>
        <v>21070097.17652574</v>
      </c>
      <c r="X26" s="8">
        <v>65.90512324892045</v>
      </c>
    </row>
    <row r="27" spans="1:24" ht="14.25" customHeight="1">
      <c r="A27" s="25" t="s">
        <v>44</v>
      </c>
      <c r="B27" s="10">
        <v>0</v>
      </c>
      <c r="C27" s="4">
        <v>14</v>
      </c>
      <c r="D27" s="4">
        <v>2</v>
      </c>
      <c r="E27" s="4">
        <v>0</v>
      </c>
      <c r="F27" s="4">
        <v>2</v>
      </c>
      <c r="G27" s="14">
        <v>0</v>
      </c>
      <c r="H27" s="28">
        <v>13</v>
      </c>
      <c r="I27" s="28">
        <v>6000</v>
      </c>
      <c r="J27" s="10">
        <v>11</v>
      </c>
      <c r="K27" s="4">
        <v>186</v>
      </c>
      <c r="L27" s="4">
        <v>71</v>
      </c>
      <c r="M27" s="14">
        <v>0</v>
      </c>
      <c r="N27" s="26">
        <v>11773</v>
      </c>
      <c r="O27" s="16">
        <v>0</v>
      </c>
      <c r="P27" s="5">
        <f t="shared" si="1"/>
        <v>1931388</v>
      </c>
      <c r="Q27" s="4">
        <f t="shared" si="2"/>
        <v>175799</v>
      </c>
      <c r="R27" s="4">
        <f t="shared" si="3"/>
        <v>144360</v>
      </c>
      <c r="S27" s="4">
        <f t="shared" si="4"/>
        <v>7720190</v>
      </c>
      <c r="T27" s="4">
        <f t="shared" si="5"/>
        <v>1463383.9</v>
      </c>
      <c r="U27" s="14"/>
      <c r="V27" s="10">
        <f t="shared" si="6"/>
        <v>11435120.9</v>
      </c>
      <c r="W27" s="11">
        <f t="shared" si="0"/>
        <v>16803566.936479677</v>
      </c>
      <c r="X27" s="8">
        <v>54.497691147680875</v>
      </c>
    </row>
    <row r="28" spans="1:24" ht="14.25" customHeight="1">
      <c r="A28" s="25" t="s">
        <v>94</v>
      </c>
      <c r="B28" s="10">
        <v>1</v>
      </c>
      <c r="C28" s="4">
        <v>6</v>
      </c>
      <c r="D28" s="4"/>
      <c r="E28" s="4"/>
      <c r="F28" s="4"/>
      <c r="G28" s="14"/>
      <c r="H28" s="28">
        <v>19</v>
      </c>
      <c r="I28" s="28">
        <v>1484</v>
      </c>
      <c r="J28" s="10">
        <v>4</v>
      </c>
      <c r="K28" s="4">
        <v>157</v>
      </c>
      <c r="L28" s="4">
        <v>37</v>
      </c>
      <c r="M28" s="14"/>
      <c r="N28" s="26">
        <v>3730</v>
      </c>
      <c r="O28" s="16">
        <v>0</v>
      </c>
      <c r="P28" s="5">
        <f t="shared" si="1"/>
        <v>112575</v>
      </c>
      <c r="Q28" s="4">
        <f t="shared" si="2"/>
        <v>256937</v>
      </c>
      <c r="R28" s="4">
        <f t="shared" si="3"/>
        <v>35705.04</v>
      </c>
      <c r="S28" s="4">
        <f t="shared" si="4"/>
        <v>4342890</v>
      </c>
      <c r="T28" s="4">
        <f t="shared" si="5"/>
        <v>463639</v>
      </c>
      <c r="U28" s="14"/>
      <c r="V28" s="10">
        <f t="shared" si="6"/>
        <v>5211746.04</v>
      </c>
      <c r="W28" s="11">
        <f t="shared" si="0"/>
        <v>6876377.801111757</v>
      </c>
      <c r="X28" s="8">
        <v>42.95384727462448</v>
      </c>
    </row>
    <row r="29" spans="1:24" ht="15.75">
      <c r="A29" s="25" t="s">
        <v>55</v>
      </c>
      <c r="B29" s="10">
        <v>14</v>
      </c>
      <c r="C29" s="4">
        <v>51</v>
      </c>
      <c r="D29" s="4">
        <v>7</v>
      </c>
      <c r="E29" s="4">
        <v>0</v>
      </c>
      <c r="F29" s="4">
        <v>0</v>
      </c>
      <c r="G29" s="14">
        <v>1</v>
      </c>
      <c r="H29" s="28">
        <v>50</v>
      </c>
      <c r="I29" s="28">
        <v>9600</v>
      </c>
      <c r="J29" s="10">
        <v>28</v>
      </c>
      <c r="K29" s="4">
        <v>743</v>
      </c>
      <c r="L29" s="4">
        <v>42</v>
      </c>
      <c r="M29" s="14">
        <v>0</v>
      </c>
      <c r="N29" s="26">
        <v>13377</v>
      </c>
      <c r="O29" s="15">
        <v>12032453.253854139</v>
      </c>
      <c r="P29" s="5">
        <f t="shared" si="1"/>
        <v>2250646</v>
      </c>
      <c r="Q29" s="4">
        <f t="shared" si="2"/>
        <v>676150</v>
      </c>
      <c r="R29" s="4">
        <f t="shared" si="3"/>
        <v>230976</v>
      </c>
      <c r="S29" s="4">
        <f t="shared" si="4"/>
        <v>8153340</v>
      </c>
      <c r="T29" s="4">
        <f t="shared" si="5"/>
        <v>1662761.0999999999</v>
      </c>
      <c r="U29" s="14"/>
      <c r="V29" s="10">
        <f t="shared" si="6"/>
        <v>25006326.353854142</v>
      </c>
      <c r="W29" s="11">
        <f t="shared" si="0"/>
        <v>31599775.195375625</v>
      </c>
      <c r="X29" s="8">
        <v>38.66701773543323</v>
      </c>
    </row>
    <row r="30" spans="1:24" ht="15.75">
      <c r="A30" s="25" t="s">
        <v>80</v>
      </c>
      <c r="B30" s="10">
        <v>466</v>
      </c>
      <c r="C30" s="4">
        <v>218</v>
      </c>
      <c r="D30" s="4"/>
      <c r="E30" s="4"/>
      <c r="F30" s="4"/>
      <c r="G30" s="14"/>
      <c r="H30" s="28">
        <v>27</v>
      </c>
      <c r="I30" s="28">
        <v>19873</v>
      </c>
      <c r="J30" s="10">
        <f>389+22</f>
        <v>411</v>
      </c>
      <c r="K30" s="4">
        <v>319</v>
      </c>
      <c r="L30" s="4">
        <v>16</v>
      </c>
      <c r="M30" s="14">
        <v>0</v>
      </c>
      <c r="N30" s="26">
        <v>16726</v>
      </c>
      <c r="O30" s="17">
        <v>19007384.32547621</v>
      </c>
      <c r="P30" s="5">
        <f t="shared" si="1"/>
        <v>7520254</v>
      </c>
      <c r="Q30" s="4">
        <f t="shared" si="2"/>
        <v>365121</v>
      </c>
      <c r="R30" s="4">
        <f t="shared" si="3"/>
        <v>478144.37999999995</v>
      </c>
      <c r="S30" s="4">
        <f t="shared" si="4"/>
        <v>5496880</v>
      </c>
      <c r="T30" s="4">
        <f t="shared" si="5"/>
        <v>2079041.8</v>
      </c>
      <c r="U30" s="14"/>
      <c r="V30" s="10">
        <f t="shared" si="6"/>
        <v>34946825.50547621</v>
      </c>
      <c r="W30" s="11">
        <f t="shared" si="0"/>
        <v>42183747.896722294</v>
      </c>
      <c r="X30" s="8">
        <v>34.31414059144503</v>
      </c>
    </row>
    <row r="31" spans="1:24" ht="14.25" customHeight="1">
      <c r="A31" s="25" t="s">
        <v>63</v>
      </c>
      <c r="B31" s="10">
        <v>300</v>
      </c>
      <c r="C31" s="4">
        <v>560</v>
      </c>
      <c r="D31" s="4">
        <v>20</v>
      </c>
      <c r="E31" s="4"/>
      <c r="F31" s="4"/>
      <c r="G31" s="14">
        <v>2</v>
      </c>
      <c r="H31" s="28">
        <v>48</v>
      </c>
      <c r="I31" s="28">
        <v>1118</v>
      </c>
      <c r="J31" s="10">
        <v>795</v>
      </c>
      <c r="K31" s="4">
        <v>559</v>
      </c>
      <c r="L31" s="4">
        <v>28</v>
      </c>
      <c r="M31" s="14"/>
      <c r="N31" s="26">
        <v>19642</v>
      </c>
      <c r="O31" s="15">
        <v>24550010.661008436</v>
      </c>
      <c r="P31" s="5">
        <f t="shared" si="1"/>
        <v>15062706</v>
      </c>
      <c r="Q31" s="4">
        <f t="shared" si="2"/>
        <v>649104</v>
      </c>
      <c r="R31" s="4">
        <f t="shared" si="3"/>
        <v>26899.079999999998</v>
      </c>
      <c r="S31" s="4">
        <f t="shared" si="4"/>
        <v>10038760</v>
      </c>
      <c r="T31" s="4">
        <f t="shared" si="5"/>
        <v>2441500.6</v>
      </c>
      <c r="U31" s="14"/>
      <c r="V31" s="10">
        <f t="shared" si="6"/>
        <v>52768980.34100843</v>
      </c>
      <c r="W31" s="11">
        <f t="shared" si="0"/>
        <v>66612583.47125536</v>
      </c>
      <c r="X31" s="8">
        <v>38.56489064479456</v>
      </c>
    </row>
    <row r="32" spans="1:24" ht="14.25" customHeight="1">
      <c r="A32" s="25" t="s">
        <v>88</v>
      </c>
      <c r="B32" s="10">
        <v>105</v>
      </c>
      <c r="C32" s="4">
        <v>321</v>
      </c>
      <c r="D32" s="4">
        <v>3</v>
      </c>
      <c r="E32" s="4">
        <v>0</v>
      </c>
      <c r="F32" s="4">
        <v>0</v>
      </c>
      <c r="G32" s="14">
        <v>0</v>
      </c>
      <c r="H32" s="28">
        <v>59</v>
      </c>
      <c r="I32" s="28">
        <v>9273</v>
      </c>
      <c r="J32" s="10">
        <v>480</v>
      </c>
      <c r="K32" s="4">
        <v>613</v>
      </c>
      <c r="L32" s="4">
        <v>0</v>
      </c>
      <c r="M32" s="14">
        <v>0</v>
      </c>
      <c r="N32" s="26">
        <v>20320</v>
      </c>
      <c r="O32" s="15">
        <v>31109167.43711181</v>
      </c>
      <c r="P32" s="5">
        <f t="shared" si="1"/>
        <v>6636978</v>
      </c>
      <c r="Q32" s="4">
        <f t="shared" si="2"/>
        <v>797857</v>
      </c>
      <c r="R32" s="4">
        <f t="shared" si="3"/>
        <v>223108.37999999998</v>
      </c>
      <c r="S32" s="4">
        <f t="shared" si="4"/>
        <v>5989640</v>
      </c>
      <c r="T32" s="4">
        <f t="shared" si="5"/>
        <v>2525776</v>
      </c>
      <c r="U32" s="14"/>
      <c r="V32" s="10">
        <f t="shared" si="6"/>
        <v>47282526.81711181</v>
      </c>
      <c r="W32" s="11">
        <f t="shared" si="0"/>
        <v>55854799.88022222</v>
      </c>
      <c r="X32" s="8">
        <v>32.33068943412281</v>
      </c>
    </row>
    <row r="33" spans="1:24" ht="14.25" customHeight="1">
      <c r="A33" s="25" t="s">
        <v>60</v>
      </c>
      <c r="B33" s="10">
        <v>399</v>
      </c>
      <c r="C33" s="4">
        <v>185</v>
      </c>
      <c r="D33" s="4">
        <v>8</v>
      </c>
      <c r="E33" s="4"/>
      <c r="F33" s="4"/>
      <c r="G33" s="14"/>
      <c r="H33" s="28">
        <v>22</v>
      </c>
      <c r="I33" s="28">
        <v>7993</v>
      </c>
      <c r="J33" s="10">
        <v>223</v>
      </c>
      <c r="K33" s="4">
        <v>304.9</v>
      </c>
      <c r="L33" s="4">
        <v>10.1</v>
      </c>
      <c r="M33" s="14"/>
      <c r="N33" s="26">
        <v>10140</v>
      </c>
      <c r="O33" s="15">
        <v>9271657.54751126</v>
      </c>
      <c r="P33" s="5">
        <f t="shared" si="1"/>
        <v>6951713</v>
      </c>
      <c r="Q33" s="4">
        <f t="shared" si="2"/>
        <v>297506</v>
      </c>
      <c r="R33" s="4">
        <f t="shared" si="3"/>
        <v>192311.58</v>
      </c>
      <c r="S33" s="4">
        <f t="shared" si="4"/>
        <v>3837545.0000000005</v>
      </c>
      <c r="T33" s="4">
        <f t="shared" si="5"/>
        <v>1260402</v>
      </c>
      <c r="U33" s="14"/>
      <c r="V33" s="10">
        <f t="shared" si="6"/>
        <v>21811135.12751126</v>
      </c>
      <c r="W33" s="11">
        <f t="shared" si="0"/>
        <v>26418554.05086608</v>
      </c>
      <c r="X33" s="8">
        <v>34.63396867072762</v>
      </c>
    </row>
    <row r="34" spans="1:24" ht="14.25" customHeight="1">
      <c r="A34" s="25" t="s">
        <v>72</v>
      </c>
      <c r="B34" s="10">
        <v>240</v>
      </c>
      <c r="C34" s="4">
        <v>250</v>
      </c>
      <c r="D34" s="4">
        <v>46</v>
      </c>
      <c r="E34" s="4">
        <v>16</v>
      </c>
      <c r="F34" s="4"/>
      <c r="G34" s="14"/>
      <c r="H34" s="28">
        <v>82</v>
      </c>
      <c r="I34" s="28">
        <v>6186</v>
      </c>
      <c r="J34" s="10">
        <v>507</v>
      </c>
      <c r="K34" s="4">
        <v>537</v>
      </c>
      <c r="L34" s="4">
        <v>1</v>
      </c>
      <c r="M34" s="14"/>
      <c r="N34" s="26">
        <v>16815</v>
      </c>
      <c r="O34" s="15">
        <v>15308634.597877616</v>
      </c>
      <c r="P34" s="5">
        <f t="shared" si="1"/>
        <v>10471134</v>
      </c>
      <c r="Q34" s="4">
        <f t="shared" si="2"/>
        <v>1108886</v>
      </c>
      <c r="R34" s="4">
        <f t="shared" si="3"/>
        <v>148835.16</v>
      </c>
      <c r="S34" s="4">
        <f t="shared" si="4"/>
        <v>5814650.000000001</v>
      </c>
      <c r="T34" s="4">
        <f t="shared" si="5"/>
        <v>2090104.5</v>
      </c>
      <c r="U34" s="14"/>
      <c r="V34" s="10">
        <f t="shared" si="6"/>
        <v>34942244.25787762</v>
      </c>
      <c r="W34" s="11">
        <f t="shared" si="0"/>
        <v>38681474.32438646</v>
      </c>
      <c r="X34" s="8">
        <v>26.616287051620446</v>
      </c>
    </row>
    <row r="35" spans="1:24" ht="14.25" customHeight="1">
      <c r="A35" s="25" t="s">
        <v>70</v>
      </c>
      <c r="B35" s="10">
        <v>44</v>
      </c>
      <c r="C35" s="4">
        <v>170</v>
      </c>
      <c r="D35" s="4">
        <v>11</v>
      </c>
      <c r="E35" s="4">
        <v>0</v>
      </c>
      <c r="F35" s="4">
        <v>2</v>
      </c>
      <c r="G35" s="14">
        <v>2</v>
      </c>
      <c r="H35" s="28">
        <v>56</v>
      </c>
      <c r="I35" s="28">
        <v>9391</v>
      </c>
      <c r="J35" s="10">
        <v>106</v>
      </c>
      <c r="K35" s="4">
        <v>384</v>
      </c>
      <c r="L35" s="4">
        <v>156</v>
      </c>
      <c r="M35" s="14"/>
      <c r="N35" s="26">
        <v>17294</v>
      </c>
      <c r="O35" s="15">
        <v>19516982.20832868</v>
      </c>
      <c r="P35" s="5">
        <f t="shared" si="1"/>
        <v>7163251</v>
      </c>
      <c r="Q35" s="4">
        <f t="shared" si="2"/>
        <v>757288</v>
      </c>
      <c r="R35" s="4">
        <f t="shared" si="3"/>
        <v>225947.46</v>
      </c>
      <c r="S35" s="4">
        <f t="shared" si="4"/>
        <v>17275880</v>
      </c>
      <c r="T35" s="4">
        <f t="shared" si="5"/>
        <v>2149644.1999999997</v>
      </c>
      <c r="U35" s="14"/>
      <c r="V35" s="10">
        <f t="shared" si="6"/>
        <v>47088992.86832868</v>
      </c>
      <c r="W35" s="11">
        <f aca="true" t="shared" si="7" ref="W35:W66">(0.761+0.013*X35)*V35</f>
        <v>60485017.87345641</v>
      </c>
      <c r="X35" s="8">
        <v>40.26793458862358</v>
      </c>
    </row>
    <row r="36" spans="1:24" ht="14.25" customHeight="1">
      <c r="A36" s="25" t="s">
        <v>26</v>
      </c>
      <c r="B36" s="10"/>
      <c r="C36" s="4">
        <v>8</v>
      </c>
      <c r="D36" s="4">
        <v>10</v>
      </c>
      <c r="E36" s="4"/>
      <c r="F36" s="4"/>
      <c r="G36" s="14"/>
      <c r="H36" s="28">
        <v>12</v>
      </c>
      <c r="I36" s="28">
        <v>14120</v>
      </c>
      <c r="J36" s="10">
        <v>2</v>
      </c>
      <c r="K36" s="4">
        <v>139</v>
      </c>
      <c r="L36" s="4">
        <v>35</v>
      </c>
      <c r="M36" s="14">
        <v>0</v>
      </c>
      <c r="N36" s="26">
        <v>5286</v>
      </c>
      <c r="O36" s="16">
        <v>0</v>
      </c>
      <c r="P36" s="5">
        <f t="shared" si="1"/>
        <v>816426</v>
      </c>
      <c r="Q36" s="4">
        <f t="shared" si="2"/>
        <v>162276</v>
      </c>
      <c r="R36" s="4">
        <f t="shared" si="3"/>
        <v>339727.19999999995</v>
      </c>
      <c r="S36" s="4">
        <f t="shared" si="4"/>
        <v>4046230</v>
      </c>
      <c r="T36" s="4">
        <f t="shared" si="5"/>
        <v>657049.7999999999</v>
      </c>
      <c r="U36" s="14"/>
      <c r="V36" s="10">
        <f t="shared" si="6"/>
        <v>6021709</v>
      </c>
      <c r="W36" s="11">
        <f t="shared" si="7"/>
        <v>8528236.015849771</v>
      </c>
      <c r="X36" s="8">
        <v>50.403726645219706</v>
      </c>
    </row>
    <row r="37" spans="1:24" ht="14.25" customHeight="1">
      <c r="A37" s="25" t="s">
        <v>12</v>
      </c>
      <c r="B37" s="10">
        <v>144</v>
      </c>
      <c r="C37" s="4">
        <v>133</v>
      </c>
      <c r="D37" s="4">
        <v>4</v>
      </c>
      <c r="E37" s="4"/>
      <c r="F37" s="4"/>
      <c r="G37" s="14"/>
      <c r="H37" s="28">
        <v>91</v>
      </c>
      <c r="I37" s="28">
        <v>5600</v>
      </c>
      <c r="J37" s="10">
        <v>274</v>
      </c>
      <c r="K37" s="4">
        <v>1129</v>
      </c>
      <c r="L37" s="4">
        <v>67</v>
      </c>
      <c r="M37" s="14"/>
      <c r="N37" s="26">
        <v>32530</v>
      </c>
      <c r="O37" s="15">
        <v>35917601.28609191</v>
      </c>
      <c r="P37" s="5">
        <f t="shared" si="1"/>
        <v>3738796</v>
      </c>
      <c r="Q37" s="4">
        <f t="shared" si="2"/>
        <v>1230593</v>
      </c>
      <c r="R37" s="4">
        <f t="shared" si="3"/>
        <v>134736</v>
      </c>
      <c r="S37" s="4">
        <f t="shared" si="4"/>
        <v>13954950</v>
      </c>
      <c r="T37" s="4">
        <f t="shared" si="5"/>
        <v>4043479</v>
      </c>
      <c r="U37" s="14"/>
      <c r="V37" s="10">
        <f t="shared" si="6"/>
        <v>59020155.28609191</v>
      </c>
      <c r="W37" s="11">
        <f t="shared" si="7"/>
        <v>69418396.40742712</v>
      </c>
      <c r="X37" s="8">
        <v>31.937014522908697</v>
      </c>
    </row>
    <row r="38" spans="1:24" ht="14.25" customHeight="1">
      <c r="A38" s="25" t="s">
        <v>37</v>
      </c>
      <c r="B38" s="10">
        <v>104</v>
      </c>
      <c r="C38" s="4">
        <v>202</v>
      </c>
      <c r="D38" s="4">
        <v>32</v>
      </c>
      <c r="E38" s="4">
        <v>2</v>
      </c>
      <c r="F38" s="4">
        <v>0</v>
      </c>
      <c r="G38" s="14">
        <v>3</v>
      </c>
      <c r="H38" s="28">
        <v>70</v>
      </c>
      <c r="I38" s="28">
        <v>28300</v>
      </c>
      <c r="J38" s="10">
        <v>55</v>
      </c>
      <c r="K38" s="4">
        <v>384</v>
      </c>
      <c r="L38" s="4">
        <v>0</v>
      </c>
      <c r="M38" s="14">
        <v>0</v>
      </c>
      <c r="N38" s="26">
        <v>14067</v>
      </c>
      <c r="O38" s="15">
        <v>14613290.318270085</v>
      </c>
      <c r="P38" s="5">
        <f t="shared" si="1"/>
        <v>8981113</v>
      </c>
      <c r="Q38" s="4">
        <f t="shared" si="2"/>
        <v>946610</v>
      </c>
      <c r="R38" s="4">
        <f t="shared" si="3"/>
        <v>680898</v>
      </c>
      <c r="S38" s="4">
        <f t="shared" si="4"/>
        <v>2405720.0000000005</v>
      </c>
      <c r="T38" s="4">
        <f t="shared" si="5"/>
        <v>1748528.0999999999</v>
      </c>
      <c r="U38" s="14"/>
      <c r="V38" s="10">
        <f t="shared" si="6"/>
        <v>29376159.41827009</v>
      </c>
      <c r="W38" s="11">
        <f t="shared" si="7"/>
        <v>34352611.04678424</v>
      </c>
      <c r="X38" s="8">
        <v>31.4157256115733</v>
      </c>
    </row>
    <row r="39" spans="1:24" ht="14.25" customHeight="1">
      <c r="A39" s="25" t="s">
        <v>18</v>
      </c>
      <c r="B39" s="10">
        <v>50</v>
      </c>
      <c r="C39" s="4">
        <v>280</v>
      </c>
      <c r="D39" s="4">
        <v>37</v>
      </c>
      <c r="E39" s="4">
        <v>2</v>
      </c>
      <c r="F39" s="4">
        <v>0</v>
      </c>
      <c r="G39" s="14">
        <v>0</v>
      </c>
      <c r="H39" s="28">
        <v>31</v>
      </c>
      <c r="I39" s="28">
        <v>19858</v>
      </c>
      <c r="J39" s="10">
        <v>505</v>
      </c>
      <c r="K39" s="4">
        <v>633</v>
      </c>
      <c r="L39" s="4">
        <v>17</v>
      </c>
      <c r="M39" s="14">
        <v>0</v>
      </c>
      <c r="N39" s="26">
        <v>23696</v>
      </c>
      <c r="O39" s="15">
        <v>48594582.79415021</v>
      </c>
      <c r="P39" s="5">
        <f t="shared" si="1"/>
        <v>7920293</v>
      </c>
      <c r="Q39" s="4">
        <f t="shared" si="2"/>
        <v>419213</v>
      </c>
      <c r="R39" s="4">
        <f t="shared" si="3"/>
        <v>477783.48</v>
      </c>
      <c r="S39" s="4">
        <f t="shared" si="4"/>
        <v>7826250.000000001</v>
      </c>
      <c r="T39" s="4">
        <f t="shared" si="5"/>
        <v>2945412.8</v>
      </c>
      <c r="U39" s="14"/>
      <c r="V39" s="10">
        <f t="shared" si="6"/>
        <v>68183535.0741502</v>
      </c>
      <c r="W39" s="11">
        <f t="shared" si="7"/>
        <v>81402407.37080759</v>
      </c>
      <c r="X39" s="8">
        <v>33.297839367594385</v>
      </c>
    </row>
    <row r="40" spans="1:24" ht="14.25" customHeight="1">
      <c r="A40" s="25" t="s">
        <v>82</v>
      </c>
      <c r="B40" s="10">
        <v>93</v>
      </c>
      <c r="C40" s="4">
        <v>250</v>
      </c>
      <c r="D40" s="4">
        <v>9</v>
      </c>
      <c r="E40" s="4">
        <v>0</v>
      </c>
      <c r="F40" s="4">
        <v>0</v>
      </c>
      <c r="G40" s="14">
        <v>0</v>
      </c>
      <c r="H40" s="28">
        <v>114</v>
      </c>
      <c r="I40" s="28">
        <v>2620</v>
      </c>
      <c r="J40" s="10">
        <v>251</v>
      </c>
      <c r="K40" s="4">
        <v>659</v>
      </c>
      <c r="L40" s="4">
        <v>27</v>
      </c>
      <c r="M40" s="14">
        <v>0</v>
      </c>
      <c r="N40" s="26">
        <v>19513</v>
      </c>
      <c r="O40" s="15">
        <v>20295414.54368646</v>
      </c>
      <c r="P40" s="5">
        <f t="shared" si="1"/>
        <v>5709692</v>
      </c>
      <c r="Q40" s="4">
        <f t="shared" si="2"/>
        <v>1541622</v>
      </c>
      <c r="R40" s="4">
        <f t="shared" si="3"/>
        <v>63037.2</v>
      </c>
      <c r="S40" s="4">
        <f t="shared" si="4"/>
        <v>7512110</v>
      </c>
      <c r="T40" s="4">
        <f t="shared" si="5"/>
        <v>2425465.9</v>
      </c>
      <c r="U40" s="14"/>
      <c r="V40" s="10">
        <f t="shared" si="6"/>
        <v>37547341.64368646</v>
      </c>
      <c r="W40" s="11">
        <f t="shared" si="7"/>
        <v>43915681.86845751</v>
      </c>
      <c r="X40" s="8">
        <v>31.431406543125007</v>
      </c>
    </row>
    <row r="41" spans="1:24" ht="14.25" customHeight="1">
      <c r="A41" s="25" t="s">
        <v>64</v>
      </c>
      <c r="B41" s="10">
        <v>68</v>
      </c>
      <c r="C41" s="4">
        <v>180</v>
      </c>
      <c r="D41" s="4">
        <v>23</v>
      </c>
      <c r="E41" s="4">
        <v>0</v>
      </c>
      <c r="F41" s="4">
        <v>0</v>
      </c>
      <c r="G41" s="14">
        <v>0</v>
      </c>
      <c r="H41" s="28">
        <v>84</v>
      </c>
      <c r="I41" s="28">
        <v>6544</v>
      </c>
      <c r="J41" s="10">
        <v>326</v>
      </c>
      <c r="K41" s="4">
        <v>979</v>
      </c>
      <c r="L41" s="4">
        <v>96</v>
      </c>
      <c r="M41" s="14">
        <v>0</v>
      </c>
      <c r="N41" s="26">
        <v>14643</v>
      </c>
      <c r="O41" s="15">
        <v>30403518.15615806</v>
      </c>
      <c r="P41" s="5">
        <f t="shared" si="1"/>
        <v>5237635</v>
      </c>
      <c r="Q41" s="4">
        <f t="shared" si="2"/>
        <v>1135932</v>
      </c>
      <c r="R41" s="4">
        <f t="shared" si="3"/>
        <v>157448.63999999998</v>
      </c>
      <c r="S41" s="4">
        <f t="shared" si="4"/>
        <v>16130280.000000004</v>
      </c>
      <c r="T41" s="4">
        <f t="shared" si="5"/>
        <v>1820124.9</v>
      </c>
      <c r="U41" s="14"/>
      <c r="V41" s="10">
        <f t="shared" si="6"/>
        <v>54884938.69615806</v>
      </c>
      <c r="W41" s="11">
        <f t="shared" si="7"/>
        <v>64991370.199887</v>
      </c>
      <c r="X41" s="8">
        <v>32.54911709396263</v>
      </c>
    </row>
    <row r="42" spans="1:24" ht="14.25" customHeight="1">
      <c r="A42" s="25" t="s">
        <v>27</v>
      </c>
      <c r="B42" s="10">
        <v>76</v>
      </c>
      <c r="C42" s="4">
        <v>53</v>
      </c>
      <c r="D42" s="4">
        <v>3</v>
      </c>
      <c r="E42" s="4">
        <v>0</v>
      </c>
      <c r="F42" s="4">
        <v>0</v>
      </c>
      <c r="G42" s="14">
        <v>0</v>
      </c>
      <c r="H42" s="28">
        <v>55</v>
      </c>
      <c r="I42" s="28">
        <v>0</v>
      </c>
      <c r="J42" s="10">
        <v>88</v>
      </c>
      <c r="K42" s="4">
        <v>392</v>
      </c>
      <c r="L42" s="4">
        <v>65</v>
      </c>
      <c r="M42" s="14">
        <v>0</v>
      </c>
      <c r="N42" s="26">
        <v>10859</v>
      </c>
      <c r="O42" s="15">
        <v>1656350.0183565433</v>
      </c>
      <c r="P42" s="5">
        <f t="shared" si="1"/>
        <v>1733695</v>
      </c>
      <c r="Q42" s="4">
        <f t="shared" si="2"/>
        <v>743765</v>
      </c>
      <c r="R42" s="4">
        <f t="shared" si="3"/>
        <v>0</v>
      </c>
      <c r="S42" s="4">
        <f t="shared" si="4"/>
        <v>8709850</v>
      </c>
      <c r="T42" s="4">
        <f t="shared" si="5"/>
        <v>1349773.7</v>
      </c>
      <c r="U42" s="14"/>
      <c r="V42" s="10">
        <f t="shared" si="6"/>
        <v>14193433.718356542</v>
      </c>
      <c r="W42" s="11">
        <f t="shared" si="7"/>
        <v>17623577.23026767</v>
      </c>
      <c r="X42" s="8">
        <v>36.97470418621968</v>
      </c>
    </row>
    <row r="43" spans="1:24" ht="14.25" customHeight="1">
      <c r="A43" s="25" t="s">
        <v>10</v>
      </c>
      <c r="B43" s="10">
        <v>0</v>
      </c>
      <c r="C43" s="4">
        <v>0</v>
      </c>
      <c r="D43" s="4">
        <v>0</v>
      </c>
      <c r="E43" s="4">
        <v>0</v>
      </c>
      <c r="F43" s="4">
        <v>0</v>
      </c>
      <c r="G43" s="14">
        <v>0</v>
      </c>
      <c r="H43" s="28">
        <v>0</v>
      </c>
      <c r="I43" s="28">
        <v>0</v>
      </c>
      <c r="J43" s="10">
        <v>0</v>
      </c>
      <c r="K43" s="4">
        <v>0</v>
      </c>
      <c r="L43" s="4">
        <v>0</v>
      </c>
      <c r="M43" s="14">
        <v>0</v>
      </c>
      <c r="N43" s="26">
        <v>2</v>
      </c>
      <c r="O43" s="15">
        <v>5950942.110618698</v>
      </c>
      <c r="P43" s="5">
        <f t="shared" si="1"/>
        <v>0</v>
      </c>
      <c r="Q43" s="4">
        <f t="shared" si="2"/>
        <v>0</v>
      </c>
      <c r="R43" s="4">
        <f t="shared" si="3"/>
        <v>0</v>
      </c>
      <c r="S43" s="4">
        <f t="shared" si="4"/>
        <v>0</v>
      </c>
      <c r="T43" s="4">
        <f t="shared" si="5"/>
        <v>248.6</v>
      </c>
      <c r="U43" s="14"/>
      <c r="V43" s="10">
        <f t="shared" si="6"/>
        <v>5951190.710618698</v>
      </c>
      <c r="W43" s="11">
        <f t="shared" si="7"/>
        <v>4528856.130780829</v>
      </c>
      <c r="X43" s="8">
        <v>0</v>
      </c>
    </row>
    <row r="44" spans="1:24" ht="14.25" customHeight="1">
      <c r="A44" s="25" t="s">
        <v>30</v>
      </c>
      <c r="B44" s="10">
        <v>1</v>
      </c>
      <c r="C44" s="4">
        <v>44</v>
      </c>
      <c r="D44" s="4">
        <v>10</v>
      </c>
      <c r="E44" s="4">
        <v>15</v>
      </c>
      <c r="F44" s="4">
        <v>0</v>
      </c>
      <c r="G44" s="14">
        <v>0</v>
      </c>
      <c r="H44" s="28">
        <v>16</v>
      </c>
      <c r="I44" s="28">
        <v>27161</v>
      </c>
      <c r="J44" s="10">
        <v>8</v>
      </c>
      <c r="K44" s="4">
        <v>319</v>
      </c>
      <c r="L44" s="4">
        <v>78</v>
      </c>
      <c r="M44" s="14">
        <v>0</v>
      </c>
      <c r="N44" s="26">
        <v>9817</v>
      </c>
      <c r="O44" s="16">
        <v>0</v>
      </c>
      <c r="P44" s="5">
        <f t="shared" si="1"/>
        <v>2467416</v>
      </c>
      <c r="Q44" s="4">
        <f t="shared" si="2"/>
        <v>216368</v>
      </c>
      <c r="R44" s="4">
        <f t="shared" si="3"/>
        <v>653493.6599999999</v>
      </c>
      <c r="S44" s="4">
        <f t="shared" si="4"/>
        <v>9087300</v>
      </c>
      <c r="T44" s="4">
        <f t="shared" si="5"/>
        <v>1220253.0999999999</v>
      </c>
      <c r="U44" s="14"/>
      <c r="V44" s="10">
        <f t="shared" si="6"/>
        <v>13644830.76</v>
      </c>
      <c r="W44" s="11">
        <f t="shared" si="7"/>
        <v>19998405.95550968</v>
      </c>
      <c r="X44" s="8">
        <v>54.203055502867514</v>
      </c>
    </row>
    <row r="45" spans="1:24" ht="14.25" customHeight="1">
      <c r="A45" s="25" t="s">
        <v>59</v>
      </c>
      <c r="B45" s="10">
        <v>21</v>
      </c>
      <c r="C45" s="4">
        <v>62</v>
      </c>
      <c r="D45" s="4">
        <v>16</v>
      </c>
      <c r="E45" s="4">
        <v>0</v>
      </c>
      <c r="F45" s="4">
        <v>0</v>
      </c>
      <c r="G45" s="14">
        <v>0</v>
      </c>
      <c r="H45" s="28">
        <v>4</v>
      </c>
      <c r="I45" s="28">
        <v>16367</v>
      </c>
      <c r="J45" s="10">
        <v>15.7</v>
      </c>
      <c r="K45" s="4">
        <v>221.8</v>
      </c>
      <c r="L45" s="4">
        <v>0</v>
      </c>
      <c r="M45" s="14">
        <v>0</v>
      </c>
      <c r="N45" s="26">
        <v>7110</v>
      </c>
      <c r="O45" s="15">
        <v>8105579.247854782</v>
      </c>
      <c r="P45" s="5">
        <f t="shared" si="1"/>
        <v>2331579</v>
      </c>
      <c r="Q45" s="4">
        <f t="shared" si="2"/>
        <v>54092</v>
      </c>
      <c r="R45" s="4">
        <f t="shared" si="3"/>
        <v>393790.01999999996</v>
      </c>
      <c r="S45" s="4">
        <f t="shared" si="4"/>
        <v>1301500</v>
      </c>
      <c r="T45" s="4">
        <f t="shared" si="5"/>
        <v>883773</v>
      </c>
      <c r="U45" s="14"/>
      <c r="V45" s="10">
        <f t="shared" si="6"/>
        <v>13070313.267854782</v>
      </c>
      <c r="W45" s="11">
        <f t="shared" si="7"/>
        <v>17974919.311928406</v>
      </c>
      <c r="X45" s="8">
        <v>47.24982926847401</v>
      </c>
    </row>
    <row r="46" spans="1:24" ht="14.25" customHeight="1">
      <c r="A46" s="25" t="s">
        <v>68</v>
      </c>
      <c r="B46" s="10">
        <v>23</v>
      </c>
      <c r="C46" s="4">
        <v>136</v>
      </c>
      <c r="D46" s="4">
        <v>7</v>
      </c>
      <c r="E46" s="4"/>
      <c r="F46" s="4"/>
      <c r="G46" s="14"/>
      <c r="H46" s="28">
        <v>42</v>
      </c>
      <c r="I46" s="28">
        <v>12602</v>
      </c>
      <c r="J46" s="10">
        <v>175</v>
      </c>
      <c r="K46" s="4">
        <v>539</v>
      </c>
      <c r="L46" s="4">
        <v>13</v>
      </c>
      <c r="M46" s="14">
        <v>0</v>
      </c>
      <c r="N46" s="26">
        <v>15000</v>
      </c>
      <c r="O46" s="15">
        <v>15236741.80738925</v>
      </c>
      <c r="P46" s="5">
        <f t="shared" si="1"/>
        <v>3028240</v>
      </c>
      <c r="Q46" s="4">
        <f t="shared" si="2"/>
        <v>567966</v>
      </c>
      <c r="R46" s="4">
        <f t="shared" si="3"/>
        <v>303204.12</v>
      </c>
      <c r="S46" s="4">
        <f t="shared" si="4"/>
        <v>5128610</v>
      </c>
      <c r="T46" s="4">
        <f t="shared" si="5"/>
        <v>1864500</v>
      </c>
      <c r="U46" s="14"/>
      <c r="V46" s="10">
        <f t="shared" si="6"/>
        <v>26129261.927389253</v>
      </c>
      <c r="W46" s="11">
        <f t="shared" si="7"/>
        <v>30505560.415343158</v>
      </c>
      <c r="X46" s="8">
        <v>31.26819189598832</v>
      </c>
    </row>
    <row r="47" spans="1:24" ht="14.25" customHeight="1">
      <c r="A47" s="25" t="s">
        <v>86</v>
      </c>
      <c r="B47" s="10">
        <v>50</v>
      </c>
      <c r="C47" s="4">
        <v>61</v>
      </c>
      <c r="D47" s="4">
        <v>0</v>
      </c>
      <c r="E47" s="4">
        <v>4</v>
      </c>
      <c r="F47" s="4">
        <v>0</v>
      </c>
      <c r="G47" s="14">
        <v>0</v>
      </c>
      <c r="H47" s="28">
        <v>13</v>
      </c>
      <c r="I47" s="28">
        <v>0</v>
      </c>
      <c r="J47" s="10">
        <v>55</v>
      </c>
      <c r="K47" s="4">
        <v>96</v>
      </c>
      <c r="L47" s="4">
        <v>25</v>
      </c>
      <c r="M47" s="14">
        <v>0</v>
      </c>
      <c r="N47" s="26">
        <v>3744</v>
      </c>
      <c r="O47" s="16">
        <v>0</v>
      </c>
      <c r="P47" s="5">
        <f t="shared" si="1"/>
        <v>1733290</v>
      </c>
      <c r="Q47" s="4">
        <f t="shared" si="2"/>
        <v>175799</v>
      </c>
      <c r="R47" s="4">
        <f t="shared" si="3"/>
        <v>0</v>
      </c>
      <c r="S47" s="4">
        <f t="shared" si="4"/>
        <v>3165730</v>
      </c>
      <c r="T47" s="4">
        <f t="shared" si="5"/>
        <v>465379.2</v>
      </c>
      <c r="U47" s="14"/>
      <c r="V47" s="10">
        <f t="shared" si="6"/>
        <v>5540198.2</v>
      </c>
      <c r="W47" s="11">
        <f t="shared" si="7"/>
        <v>6782428.422018245</v>
      </c>
      <c r="X47" s="8">
        <v>35.632404628776435</v>
      </c>
    </row>
    <row r="48" spans="1:24" ht="14.25" customHeight="1">
      <c r="A48" s="25" t="s">
        <v>71</v>
      </c>
      <c r="B48" s="10">
        <v>51</v>
      </c>
      <c r="C48" s="4">
        <v>289</v>
      </c>
      <c r="D48" s="4">
        <v>0</v>
      </c>
      <c r="E48" s="4">
        <v>0</v>
      </c>
      <c r="F48" s="4">
        <v>0</v>
      </c>
      <c r="G48" s="14">
        <v>0</v>
      </c>
      <c r="H48" s="28">
        <v>22</v>
      </c>
      <c r="I48" s="28">
        <v>8357</v>
      </c>
      <c r="J48" s="10">
        <v>417</v>
      </c>
      <c r="K48" s="4">
        <v>379</v>
      </c>
      <c r="L48" s="4">
        <v>0</v>
      </c>
      <c r="M48" s="14">
        <v>0</v>
      </c>
      <c r="N48" s="26">
        <v>18950</v>
      </c>
      <c r="O48" s="15">
        <v>14502052.966832727</v>
      </c>
      <c r="P48" s="5">
        <f t="shared" si="1"/>
        <v>5444981</v>
      </c>
      <c r="Q48" s="4">
        <f t="shared" si="2"/>
        <v>297506</v>
      </c>
      <c r="R48" s="4">
        <f t="shared" si="3"/>
        <v>201069.41999999998</v>
      </c>
      <c r="S48" s="4">
        <f t="shared" si="4"/>
        <v>4362080</v>
      </c>
      <c r="T48" s="4">
        <f t="shared" si="5"/>
        <v>2355485</v>
      </c>
      <c r="U48" s="14"/>
      <c r="V48" s="10">
        <f t="shared" si="6"/>
        <v>27163174.38683273</v>
      </c>
      <c r="W48" s="11">
        <f t="shared" si="7"/>
        <v>31250346.14583658</v>
      </c>
      <c r="X48" s="8">
        <v>29.959029447505035</v>
      </c>
    </row>
    <row r="49" spans="1:24" ht="14.25" customHeight="1">
      <c r="A49" s="25" t="s">
        <v>39</v>
      </c>
      <c r="B49" s="10">
        <v>0</v>
      </c>
      <c r="C49" s="4">
        <v>0</v>
      </c>
      <c r="D49" s="4">
        <v>0</v>
      </c>
      <c r="E49" s="4">
        <v>0</v>
      </c>
      <c r="F49" s="4">
        <v>0</v>
      </c>
      <c r="G49" s="14">
        <v>0</v>
      </c>
      <c r="H49" s="28">
        <v>0</v>
      </c>
      <c r="I49" s="28">
        <v>0</v>
      </c>
      <c r="J49" s="10">
        <v>9</v>
      </c>
      <c r="K49" s="4">
        <v>2</v>
      </c>
      <c r="L49" s="4">
        <v>0</v>
      </c>
      <c r="M49" s="14">
        <v>0</v>
      </c>
      <c r="N49" s="26">
        <v>15310</v>
      </c>
      <c r="O49" s="15">
        <v>18980969.77052318</v>
      </c>
      <c r="P49" s="5">
        <f t="shared" si="1"/>
        <v>0</v>
      </c>
      <c r="Q49" s="4">
        <f t="shared" si="2"/>
        <v>0</v>
      </c>
      <c r="R49" s="4">
        <f t="shared" si="3"/>
        <v>0</v>
      </c>
      <c r="S49" s="4">
        <f t="shared" si="4"/>
        <v>60280</v>
      </c>
      <c r="T49" s="4">
        <f t="shared" si="5"/>
        <v>1903033</v>
      </c>
      <c r="U49" s="14"/>
      <c r="V49" s="10">
        <f t="shared" si="6"/>
        <v>20944282.77052318</v>
      </c>
      <c r="W49" s="11">
        <f t="shared" si="7"/>
        <v>24536882.132620405</v>
      </c>
      <c r="X49" s="8">
        <v>31.579328238346545</v>
      </c>
    </row>
    <row r="50" spans="1:24" ht="14.25" customHeight="1">
      <c r="A50" s="25" t="s">
        <v>40</v>
      </c>
      <c r="B50" s="10">
        <v>60</v>
      </c>
      <c r="C50" s="4">
        <v>295</v>
      </c>
      <c r="D50" s="4">
        <v>40</v>
      </c>
      <c r="E50" s="4">
        <v>0</v>
      </c>
      <c r="F50" s="4">
        <v>0</v>
      </c>
      <c r="G50" s="14">
        <v>0</v>
      </c>
      <c r="H50" s="28">
        <v>102</v>
      </c>
      <c r="I50" s="28">
        <v>303</v>
      </c>
      <c r="J50" s="10">
        <v>288</v>
      </c>
      <c r="K50" s="4">
        <v>456</v>
      </c>
      <c r="L50" s="4">
        <v>0</v>
      </c>
      <c r="M50" s="14">
        <v>0</v>
      </c>
      <c r="N50" s="26">
        <v>15307</v>
      </c>
      <c r="O50" s="16">
        <v>0</v>
      </c>
      <c r="P50" s="5">
        <f t="shared" si="1"/>
        <v>8329300</v>
      </c>
      <c r="Q50" s="4">
        <f t="shared" si="2"/>
        <v>1379346</v>
      </c>
      <c r="R50" s="4">
        <f t="shared" si="3"/>
        <v>7290.179999999999</v>
      </c>
      <c r="S50" s="4">
        <f t="shared" si="4"/>
        <v>4077120.0000000005</v>
      </c>
      <c r="T50" s="4">
        <f t="shared" si="5"/>
        <v>1902660.0999999999</v>
      </c>
      <c r="U50" s="14"/>
      <c r="V50" s="10">
        <f t="shared" si="6"/>
        <v>15695716.28</v>
      </c>
      <c r="W50" s="11">
        <f t="shared" si="7"/>
        <v>18211470.406840414</v>
      </c>
      <c r="X50" s="8">
        <v>30.714065329189275</v>
      </c>
    </row>
    <row r="51" spans="1:24" ht="14.25" customHeight="1">
      <c r="A51" s="25" t="s">
        <v>13</v>
      </c>
      <c r="B51" s="10">
        <v>13</v>
      </c>
      <c r="C51" s="4">
        <v>102</v>
      </c>
      <c r="D51" s="4">
        <v>62</v>
      </c>
      <c r="E51" s="4">
        <v>11</v>
      </c>
      <c r="F51" s="4">
        <v>0</v>
      </c>
      <c r="G51" s="14">
        <v>16</v>
      </c>
      <c r="H51" s="28">
        <v>0</v>
      </c>
      <c r="I51" s="28">
        <v>132469</v>
      </c>
      <c r="J51" s="10">
        <v>13.9</v>
      </c>
      <c r="K51" s="4">
        <v>594.145</v>
      </c>
      <c r="L51" s="4">
        <v>440.872</v>
      </c>
      <c r="M51" s="14">
        <v>265.058</v>
      </c>
      <c r="N51" s="26">
        <v>34904</v>
      </c>
      <c r="O51" s="15">
        <v>0</v>
      </c>
      <c r="P51" s="5">
        <f t="shared" si="1"/>
        <v>19239292</v>
      </c>
      <c r="Q51" s="4">
        <f t="shared" si="2"/>
        <v>0</v>
      </c>
      <c r="R51" s="4">
        <f t="shared" si="3"/>
        <v>3187204.1399999997</v>
      </c>
      <c r="S51" s="4">
        <f t="shared" si="4"/>
        <v>69357719.50000001</v>
      </c>
      <c r="T51" s="4">
        <f t="shared" si="5"/>
        <v>4338567.2</v>
      </c>
      <c r="U51" s="14">
        <v>5700000</v>
      </c>
      <c r="V51" s="10">
        <f t="shared" si="6"/>
        <v>101822782.84000002</v>
      </c>
      <c r="W51" s="11">
        <f t="shared" si="7"/>
        <v>165097762.97249195</v>
      </c>
      <c r="X51" s="8">
        <v>66.18635511594955</v>
      </c>
    </row>
    <row r="52" spans="1:24" ht="14.25" customHeight="1">
      <c r="A52" s="25" t="s">
        <v>46</v>
      </c>
      <c r="B52" s="10">
        <v>150</v>
      </c>
      <c r="C52" s="4">
        <v>196</v>
      </c>
      <c r="D52" s="4">
        <v>32</v>
      </c>
      <c r="E52" s="4"/>
      <c r="F52" s="4"/>
      <c r="G52" s="14"/>
      <c r="H52" s="28">
        <v>31</v>
      </c>
      <c r="I52" s="28">
        <v>4284</v>
      </c>
      <c r="J52" s="10">
        <v>146</v>
      </c>
      <c r="K52" s="4">
        <v>323</v>
      </c>
      <c r="L52" s="4"/>
      <c r="M52" s="14"/>
      <c r="N52" s="26">
        <v>10226</v>
      </c>
      <c r="O52" s="16">
        <v>4794156.509456046</v>
      </c>
      <c r="P52" s="5">
        <f t="shared" si="1"/>
        <v>6780426</v>
      </c>
      <c r="Q52" s="4">
        <f t="shared" si="2"/>
        <v>419213</v>
      </c>
      <c r="R52" s="4">
        <f t="shared" si="3"/>
        <v>103073.04</v>
      </c>
      <c r="S52" s="4">
        <f t="shared" si="4"/>
        <v>2570120.0000000005</v>
      </c>
      <c r="T52" s="4">
        <f t="shared" si="5"/>
        <v>1271091.8</v>
      </c>
      <c r="U52" s="14"/>
      <c r="V52" s="10">
        <f t="shared" si="6"/>
        <v>15938080.349456046</v>
      </c>
      <c r="W52" s="11">
        <f t="shared" si="7"/>
        <v>19211655.104135193</v>
      </c>
      <c r="X52" s="8">
        <v>34.18409920866454</v>
      </c>
    </row>
    <row r="53" spans="1:24" ht="14.25" customHeight="1">
      <c r="A53" s="25" t="s">
        <v>83</v>
      </c>
      <c r="B53" s="10">
        <v>492</v>
      </c>
      <c r="C53" s="4">
        <v>367</v>
      </c>
      <c r="D53" s="4">
        <v>18</v>
      </c>
      <c r="E53" s="4">
        <v>9</v>
      </c>
      <c r="F53" s="4">
        <v>0</v>
      </c>
      <c r="G53" s="14">
        <v>0</v>
      </c>
      <c r="H53" s="28">
        <v>126</v>
      </c>
      <c r="I53" s="28">
        <v>30895</v>
      </c>
      <c r="J53" s="10">
        <v>528</v>
      </c>
      <c r="K53" s="4">
        <v>1083</v>
      </c>
      <c r="L53" s="4">
        <v>60</v>
      </c>
      <c r="M53" s="14">
        <v>0</v>
      </c>
      <c r="N53" s="26">
        <v>30135</v>
      </c>
      <c r="O53" s="15">
        <v>55370104.230515294</v>
      </c>
      <c r="P53" s="5">
        <f t="shared" si="1"/>
        <v>12152999</v>
      </c>
      <c r="Q53" s="4">
        <f t="shared" si="2"/>
        <v>1703898</v>
      </c>
      <c r="R53" s="4">
        <f t="shared" si="3"/>
        <v>743333.7</v>
      </c>
      <c r="S53" s="4">
        <f t="shared" si="4"/>
        <v>14440080</v>
      </c>
      <c r="T53" s="4">
        <f t="shared" si="5"/>
        <v>3745780.5</v>
      </c>
      <c r="U53" s="14"/>
      <c r="V53" s="10">
        <f t="shared" si="6"/>
        <v>88156195.4305153</v>
      </c>
      <c r="W53" s="11">
        <f t="shared" si="7"/>
        <v>105731538.49027027</v>
      </c>
      <c r="X53" s="8">
        <v>33.7204571769328</v>
      </c>
    </row>
    <row r="54" spans="1:24" ht="14.25" customHeight="1">
      <c r="A54" s="25" t="s">
        <v>28</v>
      </c>
      <c r="B54" s="10"/>
      <c r="C54" s="4">
        <v>216</v>
      </c>
      <c r="D54" s="4"/>
      <c r="E54" s="4"/>
      <c r="F54" s="4"/>
      <c r="G54" s="14"/>
      <c r="H54" s="28">
        <v>60</v>
      </c>
      <c r="I54" s="28">
        <v>1633</v>
      </c>
      <c r="J54" s="10">
        <v>239</v>
      </c>
      <c r="K54" s="4">
        <v>882</v>
      </c>
      <c r="L54" s="4"/>
      <c r="M54" s="14"/>
      <c r="N54" s="26">
        <v>17103</v>
      </c>
      <c r="O54" s="15">
        <v>16820076.76966191</v>
      </c>
      <c r="P54" s="5">
        <f t="shared" si="1"/>
        <v>3765312</v>
      </c>
      <c r="Q54" s="4">
        <f t="shared" si="2"/>
        <v>811380</v>
      </c>
      <c r="R54" s="4">
        <f t="shared" si="3"/>
        <v>39289.979999999996</v>
      </c>
      <c r="S54" s="4">
        <f t="shared" si="4"/>
        <v>6143080.000000001</v>
      </c>
      <c r="T54" s="4">
        <f t="shared" si="5"/>
        <v>2125902.9</v>
      </c>
      <c r="U54" s="14"/>
      <c r="V54" s="10">
        <f t="shared" si="6"/>
        <v>29705041.64966191</v>
      </c>
      <c r="W54" s="11">
        <f t="shared" si="7"/>
        <v>36663238.52231082</v>
      </c>
      <c r="X54" s="8">
        <v>36.403304588734976</v>
      </c>
    </row>
    <row r="55" spans="1:24" ht="14.25" customHeight="1">
      <c r="A55" s="25" t="s">
        <v>67</v>
      </c>
      <c r="B55" s="10">
        <v>272</v>
      </c>
      <c r="C55" s="4">
        <v>83</v>
      </c>
      <c r="D55" s="4">
        <v>0</v>
      </c>
      <c r="E55" s="4">
        <v>0</v>
      </c>
      <c r="F55" s="4">
        <v>0</v>
      </c>
      <c r="G55" s="14">
        <v>0</v>
      </c>
      <c r="H55" s="28">
        <v>31</v>
      </c>
      <c r="I55" s="28">
        <v>76</v>
      </c>
      <c r="J55" s="10">
        <v>269</v>
      </c>
      <c r="K55" s="4">
        <v>155</v>
      </c>
      <c r="L55" s="4">
        <v>0</v>
      </c>
      <c r="M55" s="14">
        <v>0</v>
      </c>
      <c r="N55" s="26">
        <v>8486</v>
      </c>
      <c r="O55" s="15">
        <v>6555494.958244954</v>
      </c>
      <c r="P55" s="5">
        <f t="shared" si="1"/>
        <v>3618232</v>
      </c>
      <c r="Q55" s="4">
        <f t="shared" si="2"/>
        <v>419213</v>
      </c>
      <c r="R55" s="4">
        <f t="shared" si="3"/>
        <v>1828.56</v>
      </c>
      <c r="S55" s="4">
        <f t="shared" si="4"/>
        <v>2323520</v>
      </c>
      <c r="T55" s="4">
        <f t="shared" si="5"/>
        <v>1054809.8</v>
      </c>
      <c r="U55" s="14"/>
      <c r="V55" s="10">
        <f t="shared" si="6"/>
        <v>13973098.318244955</v>
      </c>
      <c r="W55" s="11">
        <f t="shared" si="7"/>
        <v>16511038.848611774</v>
      </c>
      <c r="X55" s="8">
        <v>32.3561906356598</v>
      </c>
    </row>
    <row r="56" spans="1:24" ht="14.25" customHeight="1">
      <c r="A56" s="25" t="s">
        <v>0</v>
      </c>
      <c r="B56" s="10">
        <v>88</v>
      </c>
      <c r="C56" s="4">
        <v>112</v>
      </c>
      <c r="D56" s="4">
        <v>8</v>
      </c>
      <c r="E56" s="4">
        <v>0</v>
      </c>
      <c r="F56" s="4">
        <v>0</v>
      </c>
      <c r="G56" s="14">
        <v>0</v>
      </c>
      <c r="H56" s="28">
        <v>39</v>
      </c>
      <c r="I56" s="28">
        <v>1616</v>
      </c>
      <c r="J56" s="10">
        <v>282</v>
      </c>
      <c r="K56" s="4">
        <v>293</v>
      </c>
      <c r="L56" s="4">
        <v>0</v>
      </c>
      <c r="M56" s="14">
        <v>0</v>
      </c>
      <c r="N56" s="27">
        <v>18420</v>
      </c>
      <c r="O56" s="18">
        <v>10800254.882049002</v>
      </c>
      <c r="P56" s="5">
        <f t="shared" si="1"/>
        <v>3196464</v>
      </c>
      <c r="Q56" s="4">
        <f t="shared" si="2"/>
        <v>527397</v>
      </c>
      <c r="R56" s="4">
        <f t="shared" si="3"/>
        <v>38880.96</v>
      </c>
      <c r="S56" s="4">
        <f t="shared" si="4"/>
        <v>3151000.0000000005</v>
      </c>
      <c r="T56" s="4">
        <f t="shared" si="5"/>
        <v>2289606</v>
      </c>
      <c r="U56" s="14"/>
      <c r="V56" s="10">
        <f t="shared" si="6"/>
        <v>20003602.842049003</v>
      </c>
      <c r="W56" s="11">
        <f t="shared" si="7"/>
        <v>23552617.08990661</v>
      </c>
      <c r="X56" s="8">
        <v>32.03221167737816</v>
      </c>
    </row>
    <row r="57" spans="1:24" ht="14.25" customHeight="1">
      <c r="A57" s="25" t="s">
        <v>84</v>
      </c>
      <c r="B57" s="10">
        <v>61</v>
      </c>
      <c r="C57" s="4">
        <v>212</v>
      </c>
      <c r="D57" s="4"/>
      <c r="E57" s="4"/>
      <c r="F57" s="4"/>
      <c r="G57" s="14"/>
      <c r="H57" s="28">
        <v>30</v>
      </c>
      <c r="I57" s="28">
        <v>120</v>
      </c>
      <c r="J57" s="10">
        <v>238</v>
      </c>
      <c r="K57" s="4">
        <v>336</v>
      </c>
      <c r="L57" s="4"/>
      <c r="M57" s="14"/>
      <c r="N57" s="26">
        <v>8198</v>
      </c>
      <c r="O57" s="15">
        <v>19045652.136759132</v>
      </c>
      <c r="P57" s="5">
        <f t="shared" si="1"/>
        <v>4182547</v>
      </c>
      <c r="Q57" s="4">
        <f t="shared" si="2"/>
        <v>405690</v>
      </c>
      <c r="R57" s="4">
        <f t="shared" si="3"/>
        <v>2887.2</v>
      </c>
      <c r="S57" s="4">
        <f t="shared" si="4"/>
        <v>3145520.0000000005</v>
      </c>
      <c r="T57" s="4">
        <f t="shared" si="5"/>
        <v>1019011.4</v>
      </c>
      <c r="U57" s="14"/>
      <c r="V57" s="10">
        <f t="shared" si="6"/>
        <v>27801307.73675913</v>
      </c>
      <c r="W57" s="11">
        <f t="shared" si="7"/>
        <v>30444507.365308937</v>
      </c>
      <c r="X57" s="8">
        <v>25.698050071759607</v>
      </c>
    </row>
    <row r="58" spans="1:24" ht="14.25" customHeight="1">
      <c r="A58" s="25" t="s">
        <v>31</v>
      </c>
      <c r="B58" s="10">
        <v>408</v>
      </c>
      <c r="C58" s="4">
        <v>212</v>
      </c>
      <c r="D58" s="4">
        <v>22</v>
      </c>
      <c r="E58" s="4">
        <v>0</v>
      </c>
      <c r="F58" s="4">
        <v>0</v>
      </c>
      <c r="G58" s="14">
        <v>0</v>
      </c>
      <c r="H58" s="28">
        <v>10</v>
      </c>
      <c r="I58" s="28">
        <v>1752</v>
      </c>
      <c r="J58" s="10">
        <v>554</v>
      </c>
      <c r="K58" s="4">
        <v>503</v>
      </c>
      <c r="L58" s="4">
        <v>0</v>
      </c>
      <c r="M58" s="14">
        <v>0</v>
      </c>
      <c r="N58" s="26">
        <v>20130</v>
      </c>
      <c r="O58" s="15">
        <v>19134620.61485</v>
      </c>
      <c r="P58" s="5">
        <f t="shared" si="1"/>
        <v>8441982</v>
      </c>
      <c r="Q58" s="4">
        <f t="shared" si="2"/>
        <v>135230</v>
      </c>
      <c r="R58" s="4">
        <f t="shared" si="3"/>
        <v>42153.119999999995</v>
      </c>
      <c r="S58" s="4">
        <f t="shared" si="4"/>
        <v>5792360.000000001</v>
      </c>
      <c r="T58" s="4">
        <f t="shared" si="5"/>
        <v>2502159</v>
      </c>
      <c r="U58" s="14"/>
      <c r="V58" s="10">
        <f t="shared" si="6"/>
        <v>36048504.734850004</v>
      </c>
      <c r="W58" s="11">
        <f t="shared" si="7"/>
        <v>43411825.07501009</v>
      </c>
      <c r="X58" s="8">
        <v>34.09703566671973</v>
      </c>
    </row>
    <row r="59" spans="1:24" ht="14.25" customHeight="1">
      <c r="A59" s="35" t="s">
        <v>103</v>
      </c>
      <c r="B59" s="10"/>
      <c r="C59" s="4"/>
      <c r="D59" s="4"/>
      <c r="E59" s="4"/>
      <c r="F59" s="4"/>
      <c r="G59" s="14"/>
      <c r="H59" s="28"/>
      <c r="I59" s="28"/>
      <c r="J59" s="10"/>
      <c r="K59" s="4"/>
      <c r="L59" s="4"/>
      <c r="M59" s="14"/>
      <c r="N59" s="27">
        <v>8</v>
      </c>
      <c r="O59" s="10">
        <v>158458807.19256216</v>
      </c>
      <c r="P59" s="5">
        <f t="shared" si="1"/>
        <v>0</v>
      </c>
      <c r="Q59" s="4">
        <f t="shared" si="2"/>
        <v>0</v>
      </c>
      <c r="R59" s="4">
        <f t="shared" si="3"/>
        <v>0</v>
      </c>
      <c r="S59" s="4">
        <f t="shared" si="4"/>
        <v>0</v>
      </c>
      <c r="T59" s="4">
        <f t="shared" si="5"/>
        <v>994.4</v>
      </c>
      <c r="U59" s="14"/>
      <c r="V59" s="10">
        <f t="shared" si="6"/>
        <v>158459801.59256217</v>
      </c>
      <c r="W59" s="11">
        <f t="shared" si="7"/>
        <v>120587909.01193981</v>
      </c>
      <c r="X59" s="8">
        <v>0</v>
      </c>
    </row>
    <row r="60" spans="1:24" ht="14.25" customHeight="1">
      <c r="A60" s="25" t="s">
        <v>57</v>
      </c>
      <c r="B60" s="10">
        <v>6.66</v>
      </c>
      <c r="C60" s="4">
        <v>27.9</v>
      </c>
      <c r="D60" s="4">
        <v>4</v>
      </c>
      <c r="E60" s="4">
        <v>5</v>
      </c>
      <c r="F60" s="4">
        <v>0</v>
      </c>
      <c r="G60" s="14">
        <v>0.012</v>
      </c>
      <c r="H60" s="28">
        <v>5</v>
      </c>
      <c r="I60" s="28">
        <v>11805</v>
      </c>
      <c r="J60" s="10">
        <v>38</v>
      </c>
      <c r="K60" s="4">
        <v>328</v>
      </c>
      <c r="L60" s="4">
        <v>80</v>
      </c>
      <c r="M60" s="14"/>
      <c r="N60" s="26">
        <v>11309</v>
      </c>
      <c r="O60" s="16">
        <v>0</v>
      </c>
      <c r="P60" s="5">
        <f t="shared" si="1"/>
        <v>1158104.256</v>
      </c>
      <c r="Q60" s="4">
        <f t="shared" si="2"/>
        <v>67615</v>
      </c>
      <c r="R60" s="4">
        <f t="shared" si="3"/>
        <v>284028.3</v>
      </c>
      <c r="S60" s="4">
        <f t="shared" si="4"/>
        <v>9488080</v>
      </c>
      <c r="T60" s="4">
        <f t="shared" si="5"/>
        <v>1405708.7</v>
      </c>
      <c r="U60" s="14"/>
      <c r="V60" s="10">
        <f t="shared" si="6"/>
        <v>12403536.256</v>
      </c>
      <c r="W60" s="11">
        <f t="shared" si="7"/>
        <v>18004447.6338532</v>
      </c>
      <c r="X60" s="8">
        <v>53.11981733555317</v>
      </c>
    </row>
    <row r="61" spans="1:24" ht="14.25" customHeight="1">
      <c r="A61" s="25" t="s">
        <v>34</v>
      </c>
      <c r="B61" s="10">
        <v>222</v>
      </c>
      <c r="C61" s="4">
        <v>60</v>
      </c>
      <c r="D61" s="4">
        <v>1</v>
      </c>
      <c r="E61" s="4"/>
      <c r="F61" s="4"/>
      <c r="G61" s="14"/>
      <c r="H61" s="28">
        <v>33</v>
      </c>
      <c r="I61" s="28">
        <v>2975</v>
      </c>
      <c r="J61" s="10">
        <v>328</v>
      </c>
      <c r="K61" s="4">
        <v>622</v>
      </c>
      <c r="L61" s="4">
        <v>0</v>
      </c>
      <c r="M61" s="14">
        <v>0</v>
      </c>
      <c r="N61" s="26">
        <v>14588</v>
      </c>
      <c r="O61" s="16">
        <v>19447062.817237325</v>
      </c>
      <c r="P61" s="5">
        <f t="shared" si="1"/>
        <v>2885843</v>
      </c>
      <c r="Q61" s="4">
        <f t="shared" si="2"/>
        <v>446259</v>
      </c>
      <c r="R61" s="4">
        <f t="shared" si="3"/>
        <v>71578.5</v>
      </c>
      <c r="S61" s="4">
        <f t="shared" si="4"/>
        <v>5206000</v>
      </c>
      <c r="T61" s="4">
        <f t="shared" si="5"/>
        <v>1813288.4</v>
      </c>
      <c r="U61" s="14"/>
      <c r="V61" s="10">
        <f t="shared" si="6"/>
        <v>29870031.717237324</v>
      </c>
      <c r="W61" s="11">
        <f t="shared" si="7"/>
        <v>34905988.165576585</v>
      </c>
      <c r="X61" s="8">
        <v>31.353509054497806</v>
      </c>
    </row>
    <row r="62" spans="1:24" ht="14.25" customHeight="1">
      <c r="A62" s="25" t="s">
        <v>52</v>
      </c>
      <c r="B62" s="10">
        <v>208</v>
      </c>
      <c r="C62" s="4">
        <v>147</v>
      </c>
      <c r="D62" s="4">
        <v>7</v>
      </c>
      <c r="E62" s="4">
        <v>0</v>
      </c>
      <c r="F62" s="4">
        <v>1</v>
      </c>
      <c r="G62" s="14">
        <v>0</v>
      </c>
      <c r="H62" s="28">
        <v>49</v>
      </c>
      <c r="I62" s="28">
        <v>1324</v>
      </c>
      <c r="J62" s="10">
        <v>254</v>
      </c>
      <c r="K62" s="4">
        <v>384</v>
      </c>
      <c r="L62" s="4">
        <v>16</v>
      </c>
      <c r="M62" s="14">
        <v>0</v>
      </c>
      <c r="N62" s="26">
        <v>13656</v>
      </c>
      <c r="O62" s="15">
        <v>12845794.632439304</v>
      </c>
      <c r="P62" s="5">
        <f t="shared" si="1"/>
        <v>5472820</v>
      </c>
      <c r="Q62" s="4">
        <f t="shared" si="2"/>
        <v>662627</v>
      </c>
      <c r="R62" s="4">
        <f t="shared" si="3"/>
        <v>31855.44</v>
      </c>
      <c r="S62" s="4">
        <f t="shared" si="4"/>
        <v>4992720</v>
      </c>
      <c r="T62" s="4">
        <f t="shared" si="5"/>
        <v>1697440.8</v>
      </c>
      <c r="U62" s="14"/>
      <c r="V62" s="10">
        <f t="shared" si="6"/>
        <v>25703257.872439306</v>
      </c>
      <c r="W62" s="11">
        <f t="shared" si="7"/>
        <v>29971935.465860482</v>
      </c>
      <c r="X62" s="8">
        <v>31.15964244570403</v>
      </c>
    </row>
    <row r="63" spans="1:24" ht="14.25" customHeight="1">
      <c r="A63" s="25" t="s">
        <v>62</v>
      </c>
      <c r="B63" s="10">
        <v>114</v>
      </c>
      <c r="C63" s="4">
        <v>183</v>
      </c>
      <c r="D63" s="4"/>
      <c r="E63" s="4"/>
      <c r="F63" s="4"/>
      <c r="G63" s="14"/>
      <c r="H63" s="28">
        <v>4</v>
      </c>
      <c r="I63" s="28"/>
      <c r="J63" s="10">
        <v>333</v>
      </c>
      <c r="K63" s="4">
        <v>175</v>
      </c>
      <c r="L63" s="4"/>
      <c r="M63" s="14"/>
      <c r="N63" s="26">
        <v>8029</v>
      </c>
      <c r="O63" s="15">
        <v>15638389.89708897</v>
      </c>
      <c r="P63" s="5">
        <f t="shared" si="1"/>
        <v>4100118</v>
      </c>
      <c r="Q63" s="4">
        <f t="shared" si="2"/>
        <v>54092</v>
      </c>
      <c r="R63" s="4">
        <f t="shared" si="3"/>
        <v>0</v>
      </c>
      <c r="S63" s="4">
        <f t="shared" si="4"/>
        <v>2783840</v>
      </c>
      <c r="T63" s="4">
        <f t="shared" si="5"/>
        <v>998004.7</v>
      </c>
      <c r="U63" s="14"/>
      <c r="V63" s="10">
        <f t="shared" si="6"/>
        <v>23574444.597088967</v>
      </c>
      <c r="W63" s="11">
        <f t="shared" si="7"/>
        <v>28175723.18977948</v>
      </c>
      <c r="X63" s="8">
        <v>33.398521891398815</v>
      </c>
    </row>
    <row r="64" spans="1:24" ht="14.25" customHeight="1">
      <c r="A64" s="35" t="s">
        <v>105</v>
      </c>
      <c r="B64" s="10"/>
      <c r="C64" s="4"/>
      <c r="D64" s="4">
        <v>8</v>
      </c>
      <c r="E64" s="4">
        <v>2</v>
      </c>
      <c r="F64" s="4">
        <v>6</v>
      </c>
      <c r="G64" s="14"/>
      <c r="H64" s="28"/>
      <c r="I64" s="28"/>
      <c r="J64" s="10"/>
      <c r="K64" s="4">
        <v>7</v>
      </c>
      <c r="L64" s="4"/>
      <c r="M64" s="14"/>
      <c r="N64" s="28"/>
      <c r="O64" s="10">
        <v>21900297.373953465</v>
      </c>
      <c r="P64" s="5">
        <f t="shared" si="1"/>
        <v>5332808</v>
      </c>
      <c r="Q64" s="4">
        <f t="shared" si="2"/>
        <v>0</v>
      </c>
      <c r="R64" s="4">
        <f t="shared" si="3"/>
        <v>0</v>
      </c>
      <c r="S64" s="4">
        <f t="shared" si="4"/>
        <v>38360</v>
      </c>
      <c r="T64" s="4">
        <f t="shared" si="5"/>
        <v>0</v>
      </c>
      <c r="U64" s="14"/>
      <c r="V64" s="10">
        <f t="shared" si="6"/>
        <v>27271465.373953465</v>
      </c>
      <c r="W64" s="11">
        <f t="shared" si="7"/>
        <v>37061921.44320276</v>
      </c>
      <c r="X64" s="8">
        <v>46</v>
      </c>
    </row>
    <row r="65" spans="1:24" ht="14.25" customHeight="1">
      <c r="A65" s="25" t="s">
        <v>101</v>
      </c>
      <c r="B65" s="10">
        <v>0</v>
      </c>
      <c r="C65" s="4">
        <v>0</v>
      </c>
      <c r="D65" s="4">
        <v>6</v>
      </c>
      <c r="E65" s="4">
        <v>0</v>
      </c>
      <c r="F65" s="4">
        <v>0</v>
      </c>
      <c r="G65" s="14">
        <v>0</v>
      </c>
      <c r="H65" s="28">
        <v>0</v>
      </c>
      <c r="I65" s="28">
        <v>2000</v>
      </c>
      <c r="J65" s="10">
        <v>0</v>
      </c>
      <c r="K65" s="4">
        <v>0</v>
      </c>
      <c r="L65" s="4">
        <v>0</v>
      </c>
      <c r="M65" s="14">
        <v>0</v>
      </c>
      <c r="N65" s="26">
        <v>3</v>
      </c>
      <c r="O65" s="15">
        <v>12554208.353876723</v>
      </c>
      <c r="P65" s="5">
        <f t="shared" si="1"/>
        <v>406182</v>
      </c>
      <c r="Q65" s="4">
        <f t="shared" si="2"/>
        <v>0</v>
      </c>
      <c r="R65" s="4">
        <f t="shared" si="3"/>
        <v>48120</v>
      </c>
      <c r="S65" s="4">
        <f t="shared" si="4"/>
        <v>0</v>
      </c>
      <c r="T65" s="4">
        <f t="shared" si="5"/>
        <v>372.9</v>
      </c>
      <c r="U65" s="14"/>
      <c r="V65" s="10">
        <f t="shared" si="6"/>
        <v>13008883.253876723</v>
      </c>
      <c r="W65" s="11">
        <f t="shared" si="7"/>
        <v>9899760.156200187</v>
      </c>
      <c r="X65" s="8">
        <v>0</v>
      </c>
    </row>
    <row r="66" spans="1:24" ht="14.25" customHeight="1">
      <c r="A66" s="25" t="s">
        <v>20</v>
      </c>
      <c r="B66" s="10">
        <v>545</v>
      </c>
      <c r="C66" s="4">
        <v>114</v>
      </c>
      <c r="D66" s="4">
        <v>9</v>
      </c>
      <c r="E66" s="4">
        <v>6</v>
      </c>
      <c r="F66" s="4">
        <v>3</v>
      </c>
      <c r="G66" s="14"/>
      <c r="H66" s="28">
        <v>35</v>
      </c>
      <c r="I66" s="28">
        <v>2520</v>
      </c>
      <c r="J66" s="10">
        <v>155</v>
      </c>
      <c r="K66" s="4">
        <v>337</v>
      </c>
      <c r="L66" s="4">
        <v>0</v>
      </c>
      <c r="M66" s="14">
        <v>0</v>
      </c>
      <c r="N66" s="26">
        <v>12453</v>
      </c>
      <c r="O66" s="15">
        <v>16155122.5350876</v>
      </c>
      <c r="P66" s="5">
        <f t="shared" si="1"/>
        <v>9681357</v>
      </c>
      <c r="Q66" s="4">
        <f t="shared" si="2"/>
        <v>473305</v>
      </c>
      <c r="R66" s="4">
        <f t="shared" si="3"/>
        <v>60631.2</v>
      </c>
      <c r="S66" s="4">
        <f t="shared" si="4"/>
        <v>2696160.0000000005</v>
      </c>
      <c r="T66" s="4">
        <f t="shared" si="5"/>
        <v>1547907.9</v>
      </c>
      <c r="U66" s="14"/>
      <c r="V66" s="10">
        <f t="shared" si="6"/>
        <v>30614483.635087598</v>
      </c>
      <c r="W66" s="11">
        <f t="shared" si="7"/>
        <v>38231263.98124765</v>
      </c>
      <c r="X66" s="8">
        <v>37.5228176635634</v>
      </c>
    </row>
    <row r="67" spans="1:24" ht="14.25" customHeight="1">
      <c r="A67" s="25" t="s">
        <v>49</v>
      </c>
      <c r="B67" s="10">
        <v>279</v>
      </c>
      <c r="C67" s="4">
        <v>117</v>
      </c>
      <c r="D67" s="4">
        <v>7</v>
      </c>
      <c r="E67" s="4">
        <v>1</v>
      </c>
      <c r="F67" s="4">
        <v>0</v>
      </c>
      <c r="G67" s="14">
        <v>1</v>
      </c>
      <c r="H67" s="28">
        <v>61</v>
      </c>
      <c r="I67" s="28">
        <v>17360</v>
      </c>
      <c r="J67" s="10">
        <v>301</v>
      </c>
      <c r="K67" s="4">
        <f>814-18</f>
        <v>796</v>
      </c>
      <c r="L67" s="4">
        <f>55+18</f>
        <v>73</v>
      </c>
      <c r="M67" s="14">
        <v>0</v>
      </c>
      <c r="N67" s="26">
        <v>24392</v>
      </c>
      <c r="O67" s="15">
        <v>22975062.585576028</v>
      </c>
      <c r="P67" s="5">
        <f t="shared" si="1"/>
        <v>5584350</v>
      </c>
      <c r="Q67" s="4">
        <f t="shared" si="2"/>
        <v>824903</v>
      </c>
      <c r="R67" s="4">
        <f t="shared" si="3"/>
        <v>417681.6</v>
      </c>
      <c r="S67" s="4">
        <f t="shared" si="4"/>
        <v>12839250</v>
      </c>
      <c r="T67" s="4">
        <f t="shared" si="5"/>
        <v>3031925.6</v>
      </c>
      <c r="U67" s="14"/>
      <c r="V67" s="10">
        <f t="shared" si="6"/>
        <v>45673172.78557603</v>
      </c>
      <c r="W67" s="11">
        <f aca="true" t="shared" si="8" ref="W67:W98">(0.761+0.013*X67)*V67</f>
        <v>54950634.614892654</v>
      </c>
      <c r="X67" s="8">
        <v>34.00978145962932</v>
      </c>
    </row>
    <row r="68" spans="1:24" ht="14.25" customHeight="1">
      <c r="A68" s="25" t="s">
        <v>91</v>
      </c>
      <c r="B68" s="10">
        <v>87</v>
      </c>
      <c r="C68" s="4">
        <v>47</v>
      </c>
      <c r="D68" s="4"/>
      <c r="E68" s="4"/>
      <c r="F68" s="4"/>
      <c r="G68" s="14"/>
      <c r="H68" s="28">
        <v>33</v>
      </c>
      <c r="I68" s="28"/>
      <c r="J68" s="10">
        <v>212</v>
      </c>
      <c r="K68" s="4">
        <v>187</v>
      </c>
      <c r="L68" s="4">
        <v>10</v>
      </c>
      <c r="M68" s="14">
        <v>0</v>
      </c>
      <c r="N68" s="26">
        <v>7970</v>
      </c>
      <c r="O68" s="15">
        <v>6790338.816481266</v>
      </c>
      <c r="P68" s="5">
        <f aca="true" t="shared" si="9" ref="P68:P104">7983*B68+17432*C68+67697*(D68+E68)+775973*(F68+G68)</f>
        <v>1513825</v>
      </c>
      <c r="Q68" s="4">
        <f aca="true" t="shared" si="10" ref="Q68:Q104">H68*13523</f>
        <v>446259</v>
      </c>
      <c r="R68" s="4">
        <f aca="true" t="shared" si="11" ref="R68:R104">I68*24.06</f>
        <v>0</v>
      </c>
      <c r="S68" s="4">
        <f aca="true" t="shared" si="12" ref="S68:S104">5.48*(J68+K68)*1000+93.53*(L68+M68)*1000</f>
        <v>3121820</v>
      </c>
      <c r="T68" s="4">
        <f aca="true" t="shared" si="13" ref="T68:T104">124.3*N68</f>
        <v>990671</v>
      </c>
      <c r="U68" s="14"/>
      <c r="V68" s="10">
        <f aca="true" t="shared" si="14" ref="V68:V105">SUM(O68:U68)</f>
        <v>12862913.816481266</v>
      </c>
      <c r="W68" s="11">
        <f t="shared" si="8"/>
        <v>14809743.517371945</v>
      </c>
      <c r="X68" s="8">
        <v>30.027088697766388</v>
      </c>
    </row>
    <row r="69" spans="1:24" ht="14.25" customHeight="1">
      <c r="A69" s="25" t="s">
        <v>38</v>
      </c>
      <c r="B69" s="10">
        <v>293</v>
      </c>
      <c r="C69" s="4">
        <v>40</v>
      </c>
      <c r="D69" s="4"/>
      <c r="E69" s="4"/>
      <c r="F69" s="4"/>
      <c r="G69" s="14"/>
      <c r="H69" s="28">
        <v>34</v>
      </c>
      <c r="I69" s="28">
        <v>0</v>
      </c>
      <c r="J69" s="10">
        <v>285</v>
      </c>
      <c r="K69" s="4">
        <v>398</v>
      </c>
      <c r="L69" s="4">
        <v>0</v>
      </c>
      <c r="M69" s="14">
        <v>0</v>
      </c>
      <c r="N69" s="26">
        <v>9822</v>
      </c>
      <c r="O69" s="15">
        <v>11270370.594255717</v>
      </c>
      <c r="P69" s="5">
        <f t="shared" si="9"/>
        <v>3036299</v>
      </c>
      <c r="Q69" s="4">
        <f t="shared" si="10"/>
        <v>459782</v>
      </c>
      <c r="R69" s="4">
        <f t="shared" si="11"/>
        <v>0</v>
      </c>
      <c r="S69" s="4">
        <f t="shared" si="12"/>
        <v>3742840</v>
      </c>
      <c r="T69" s="4">
        <f t="shared" si="13"/>
        <v>1220874.5999999999</v>
      </c>
      <c r="U69" s="14"/>
      <c r="V69" s="10">
        <f t="shared" si="14"/>
        <v>19730166.194255717</v>
      </c>
      <c r="W69" s="11">
        <f t="shared" si="8"/>
        <v>22792209.585392438</v>
      </c>
      <c r="X69" s="8">
        <v>30.322771252090316</v>
      </c>
    </row>
    <row r="70" spans="1:24" ht="14.25" customHeight="1">
      <c r="A70" s="25" t="s">
        <v>56</v>
      </c>
      <c r="B70" s="10">
        <v>156</v>
      </c>
      <c r="C70" s="4">
        <v>238</v>
      </c>
      <c r="D70" s="4">
        <v>51</v>
      </c>
      <c r="E70" s="4">
        <v>12</v>
      </c>
      <c r="F70" s="4"/>
      <c r="G70" s="14"/>
      <c r="H70" s="28">
        <v>102</v>
      </c>
      <c r="I70" s="28">
        <v>5495</v>
      </c>
      <c r="J70" s="10">
        <v>608</v>
      </c>
      <c r="K70" s="4">
        <v>771</v>
      </c>
      <c r="L70" s="4">
        <v>89</v>
      </c>
      <c r="M70" s="14"/>
      <c r="N70" s="26">
        <v>27400</v>
      </c>
      <c r="O70" s="15">
        <v>25954463.402253225</v>
      </c>
      <c r="P70" s="5">
        <f t="shared" si="9"/>
        <v>9659075</v>
      </c>
      <c r="Q70" s="4">
        <f t="shared" si="10"/>
        <v>1379346</v>
      </c>
      <c r="R70" s="4">
        <f t="shared" si="11"/>
        <v>132209.69999999998</v>
      </c>
      <c r="S70" s="4">
        <f t="shared" si="12"/>
        <v>15881090</v>
      </c>
      <c r="T70" s="4">
        <f t="shared" si="13"/>
        <v>3405820</v>
      </c>
      <c r="U70" s="14"/>
      <c r="V70" s="10">
        <f t="shared" si="14"/>
        <v>56412004.10225323</v>
      </c>
      <c r="W70" s="11">
        <f t="shared" si="8"/>
        <v>68894580.0719023</v>
      </c>
      <c r="X70" s="8">
        <v>35.40578254206999</v>
      </c>
    </row>
    <row r="71" spans="1:24" ht="14.25" customHeight="1">
      <c r="A71" s="25" t="s">
        <v>4</v>
      </c>
      <c r="B71" s="10">
        <v>107</v>
      </c>
      <c r="C71" s="4">
        <v>53</v>
      </c>
      <c r="D71" s="4">
        <v>0</v>
      </c>
      <c r="E71" s="4">
        <v>0</v>
      </c>
      <c r="F71" s="4">
        <v>0</v>
      </c>
      <c r="G71" s="14">
        <v>0</v>
      </c>
      <c r="H71" s="28">
        <v>39</v>
      </c>
      <c r="I71" s="28">
        <v>508</v>
      </c>
      <c r="J71" s="10">
        <v>234</v>
      </c>
      <c r="K71" s="4">
        <v>446</v>
      </c>
      <c r="L71" s="4">
        <v>0</v>
      </c>
      <c r="M71" s="14">
        <v>0</v>
      </c>
      <c r="N71" s="26">
        <v>9137</v>
      </c>
      <c r="O71" s="15">
        <v>4801534.626933686</v>
      </c>
      <c r="P71" s="5">
        <f t="shared" si="9"/>
        <v>1778077</v>
      </c>
      <c r="Q71" s="4">
        <f t="shared" si="10"/>
        <v>527397</v>
      </c>
      <c r="R71" s="4">
        <f t="shared" si="11"/>
        <v>12222.48</v>
      </c>
      <c r="S71" s="4">
        <f t="shared" si="12"/>
        <v>3726400</v>
      </c>
      <c r="T71" s="4">
        <f t="shared" si="13"/>
        <v>1135729.0999999999</v>
      </c>
      <c r="U71" s="14"/>
      <c r="V71" s="10">
        <f t="shared" si="14"/>
        <v>11981360.206933687</v>
      </c>
      <c r="W71" s="11">
        <f t="shared" si="8"/>
        <v>13792177.431138491</v>
      </c>
      <c r="X71" s="8">
        <v>30.010476741369253</v>
      </c>
    </row>
    <row r="72" spans="1:24" ht="14.25" customHeight="1">
      <c r="A72" s="25" t="s">
        <v>98</v>
      </c>
      <c r="B72" s="10">
        <v>83</v>
      </c>
      <c r="C72" s="4">
        <v>211</v>
      </c>
      <c r="D72" s="4">
        <v>12</v>
      </c>
      <c r="E72" s="4">
        <v>0</v>
      </c>
      <c r="F72" s="4">
        <v>0</v>
      </c>
      <c r="G72" s="14">
        <v>0</v>
      </c>
      <c r="H72" s="28">
        <v>45</v>
      </c>
      <c r="I72" s="28">
        <v>15849</v>
      </c>
      <c r="J72" s="10">
        <v>570</v>
      </c>
      <c r="K72" s="4">
        <v>742</v>
      </c>
      <c r="L72" s="4">
        <v>0</v>
      </c>
      <c r="M72" s="14">
        <v>0</v>
      </c>
      <c r="N72" s="26">
        <v>19760</v>
      </c>
      <c r="O72" s="15">
        <v>30748958.712060165</v>
      </c>
      <c r="P72" s="5">
        <f t="shared" si="9"/>
        <v>5153105</v>
      </c>
      <c r="Q72" s="4">
        <f t="shared" si="10"/>
        <v>608535</v>
      </c>
      <c r="R72" s="4">
        <f t="shared" si="11"/>
        <v>381326.94</v>
      </c>
      <c r="S72" s="4">
        <f t="shared" si="12"/>
        <v>7189760</v>
      </c>
      <c r="T72" s="4">
        <f t="shared" si="13"/>
        <v>2456168</v>
      </c>
      <c r="U72" s="14"/>
      <c r="V72" s="10">
        <f t="shared" si="14"/>
        <v>46537853.652060166</v>
      </c>
      <c r="W72" s="11">
        <f t="shared" si="8"/>
        <v>53330080.14571032</v>
      </c>
      <c r="X72" s="8">
        <v>29.611582682168923</v>
      </c>
    </row>
    <row r="73" spans="1:24" ht="14.25" customHeight="1">
      <c r="A73" s="25" t="s">
        <v>102</v>
      </c>
      <c r="B73" s="10"/>
      <c r="C73" s="4"/>
      <c r="D73" s="4"/>
      <c r="E73" s="4"/>
      <c r="F73" s="4"/>
      <c r="G73" s="14"/>
      <c r="H73" s="28">
        <v>1</v>
      </c>
      <c r="I73" s="28"/>
      <c r="J73" s="10"/>
      <c r="K73" s="4">
        <v>1</v>
      </c>
      <c r="L73" s="4"/>
      <c r="M73" s="14"/>
      <c r="N73" s="26">
        <v>2</v>
      </c>
      <c r="O73" s="15">
        <v>20369679.70579611</v>
      </c>
      <c r="P73" s="5">
        <f t="shared" si="9"/>
        <v>0</v>
      </c>
      <c r="Q73" s="4">
        <f t="shared" si="10"/>
        <v>13523</v>
      </c>
      <c r="R73" s="4">
        <f t="shared" si="11"/>
        <v>0</v>
      </c>
      <c r="S73" s="4">
        <f t="shared" si="12"/>
        <v>5480</v>
      </c>
      <c r="T73" s="4">
        <f t="shared" si="13"/>
        <v>248.6</v>
      </c>
      <c r="U73" s="14"/>
      <c r="V73" s="10">
        <f t="shared" si="14"/>
        <v>20388931.305796113</v>
      </c>
      <c r="W73" s="11">
        <f t="shared" si="8"/>
        <v>25057996.574823424</v>
      </c>
      <c r="X73" s="8">
        <v>36</v>
      </c>
    </row>
    <row r="74" spans="1:24" ht="14.25" customHeight="1">
      <c r="A74" s="25" t="s">
        <v>32</v>
      </c>
      <c r="B74" s="10">
        <v>220</v>
      </c>
      <c r="C74" s="4">
        <v>153</v>
      </c>
      <c r="D74" s="4">
        <v>23</v>
      </c>
      <c r="E74" s="4">
        <v>11</v>
      </c>
      <c r="F74" s="4"/>
      <c r="G74" s="14"/>
      <c r="H74" s="28">
        <v>37</v>
      </c>
      <c r="I74" s="28">
        <v>20646</v>
      </c>
      <c r="J74" s="10">
        <v>174</v>
      </c>
      <c r="K74" s="4">
        <v>352</v>
      </c>
      <c r="L74" s="4"/>
      <c r="M74" s="14"/>
      <c r="N74" s="26">
        <v>8718</v>
      </c>
      <c r="O74" s="15">
        <v>925893.4270227844</v>
      </c>
      <c r="P74" s="5">
        <f t="shared" si="9"/>
        <v>6725054</v>
      </c>
      <c r="Q74" s="4">
        <f t="shared" si="10"/>
        <v>500351</v>
      </c>
      <c r="R74" s="4">
        <f t="shared" si="11"/>
        <v>496742.75999999995</v>
      </c>
      <c r="S74" s="4">
        <f t="shared" si="12"/>
        <v>2882480</v>
      </c>
      <c r="T74" s="4">
        <f t="shared" si="13"/>
        <v>1083647.4</v>
      </c>
      <c r="U74" s="14"/>
      <c r="V74" s="10">
        <f t="shared" si="14"/>
        <v>12614168.587022785</v>
      </c>
      <c r="W74" s="11">
        <f t="shared" si="8"/>
        <v>14996860.746285755</v>
      </c>
      <c r="X74" s="8">
        <v>32.9146266958291</v>
      </c>
    </row>
    <row r="75" spans="1:24" ht="14.25" customHeight="1">
      <c r="A75" s="25" t="s">
        <v>85</v>
      </c>
      <c r="B75" s="10">
        <v>190</v>
      </c>
      <c r="C75" s="4">
        <v>148</v>
      </c>
      <c r="D75" s="4">
        <v>3</v>
      </c>
      <c r="E75" s="4">
        <v>2</v>
      </c>
      <c r="F75" s="4"/>
      <c r="G75" s="14"/>
      <c r="H75" s="28">
        <v>67</v>
      </c>
      <c r="I75" s="28">
        <v>12235</v>
      </c>
      <c r="J75" s="10">
        <v>139</v>
      </c>
      <c r="K75" s="4">
        <v>927</v>
      </c>
      <c r="L75" s="4">
        <v>51</v>
      </c>
      <c r="M75" s="14"/>
      <c r="N75" s="26">
        <v>22349</v>
      </c>
      <c r="O75" s="15">
        <v>27307811.18148838</v>
      </c>
      <c r="P75" s="5">
        <f t="shared" si="9"/>
        <v>4435191</v>
      </c>
      <c r="Q75" s="4">
        <f t="shared" si="10"/>
        <v>906041</v>
      </c>
      <c r="R75" s="4">
        <f t="shared" si="11"/>
        <v>294374.1</v>
      </c>
      <c r="S75" s="4">
        <f t="shared" si="12"/>
        <v>10611710</v>
      </c>
      <c r="T75" s="4">
        <f t="shared" si="13"/>
        <v>2777980.6999999997</v>
      </c>
      <c r="U75" s="14"/>
      <c r="V75" s="10">
        <f t="shared" si="14"/>
        <v>46333107.981488384</v>
      </c>
      <c r="W75" s="11">
        <f t="shared" si="8"/>
        <v>56944475.02403916</v>
      </c>
      <c r="X75" s="8">
        <v>36.00180185954944</v>
      </c>
    </row>
    <row r="76" spans="1:24" ht="14.25" customHeight="1">
      <c r="A76" s="25" t="s">
        <v>90</v>
      </c>
      <c r="B76" s="10">
        <v>34</v>
      </c>
      <c r="C76" s="4">
        <v>119</v>
      </c>
      <c r="D76" s="4">
        <v>19</v>
      </c>
      <c r="E76" s="4">
        <v>1</v>
      </c>
      <c r="F76" s="4">
        <v>0</v>
      </c>
      <c r="G76" s="14">
        <v>0</v>
      </c>
      <c r="H76" s="28">
        <v>11</v>
      </c>
      <c r="I76" s="28">
        <v>18993</v>
      </c>
      <c r="J76" s="10">
        <v>95</v>
      </c>
      <c r="K76" s="4">
        <v>1047</v>
      </c>
      <c r="L76" s="4">
        <v>0</v>
      </c>
      <c r="M76" s="14">
        <v>0</v>
      </c>
      <c r="N76" s="26">
        <v>14812</v>
      </c>
      <c r="O76" s="18">
        <v>9196767.940736255</v>
      </c>
      <c r="P76" s="5">
        <f t="shared" si="9"/>
        <v>3699770</v>
      </c>
      <c r="Q76" s="4">
        <f t="shared" si="10"/>
        <v>148753</v>
      </c>
      <c r="R76" s="4">
        <f t="shared" si="11"/>
        <v>456971.57999999996</v>
      </c>
      <c r="S76" s="4">
        <f t="shared" si="12"/>
        <v>6258160.000000001</v>
      </c>
      <c r="T76" s="4">
        <f t="shared" si="13"/>
        <v>1841131.5999999999</v>
      </c>
      <c r="U76" s="14"/>
      <c r="V76" s="10">
        <f t="shared" si="14"/>
        <v>21601554.120736256</v>
      </c>
      <c r="W76" s="11">
        <f t="shared" si="8"/>
        <v>31740225.041665643</v>
      </c>
      <c r="X76" s="8">
        <v>54.48839563993309</v>
      </c>
    </row>
    <row r="77" spans="1:24" ht="14.25" customHeight="1">
      <c r="A77" s="25" t="s">
        <v>76</v>
      </c>
      <c r="B77" s="10">
        <v>6</v>
      </c>
      <c r="C77" s="4">
        <v>14</v>
      </c>
      <c r="D77" s="4">
        <v>4</v>
      </c>
      <c r="E77" s="4">
        <v>3</v>
      </c>
      <c r="F77" s="4"/>
      <c r="G77" s="14"/>
      <c r="H77" s="28">
        <v>6</v>
      </c>
      <c r="I77" s="28">
        <v>1280</v>
      </c>
      <c r="J77" s="10">
        <v>0</v>
      </c>
      <c r="K77" s="4">
        <v>142</v>
      </c>
      <c r="L77" s="4">
        <v>30</v>
      </c>
      <c r="M77" s="14">
        <v>0</v>
      </c>
      <c r="N77" s="26">
        <v>6807</v>
      </c>
      <c r="O77" s="10">
        <v>0</v>
      </c>
      <c r="P77" s="5">
        <f t="shared" si="9"/>
        <v>765825</v>
      </c>
      <c r="Q77" s="4">
        <f t="shared" si="10"/>
        <v>81138</v>
      </c>
      <c r="R77" s="4">
        <f t="shared" si="11"/>
        <v>30796.8</v>
      </c>
      <c r="S77" s="4">
        <f t="shared" si="12"/>
        <v>3584060</v>
      </c>
      <c r="T77" s="4">
        <f t="shared" si="13"/>
        <v>846110.1</v>
      </c>
      <c r="U77" s="14"/>
      <c r="V77" s="10">
        <f t="shared" si="14"/>
        <v>5307929.899999999</v>
      </c>
      <c r="W77" s="11">
        <f t="shared" si="8"/>
        <v>7969968.228564496</v>
      </c>
      <c r="X77" s="8">
        <v>56.96315409522382</v>
      </c>
    </row>
    <row r="78" spans="1:24" ht="14.25" customHeight="1">
      <c r="A78" s="25" t="s">
        <v>81</v>
      </c>
      <c r="B78" s="10">
        <v>47</v>
      </c>
      <c r="C78" s="4">
        <v>32</v>
      </c>
      <c r="D78" s="4">
        <v>0</v>
      </c>
      <c r="E78" s="4">
        <v>0</v>
      </c>
      <c r="F78" s="4">
        <v>1</v>
      </c>
      <c r="G78" s="14">
        <v>0</v>
      </c>
      <c r="H78" s="28">
        <v>3</v>
      </c>
      <c r="I78" s="28">
        <v>0</v>
      </c>
      <c r="J78" s="10">
        <v>141</v>
      </c>
      <c r="K78" s="4">
        <v>24</v>
      </c>
      <c r="L78" s="4">
        <v>0</v>
      </c>
      <c r="M78" s="14">
        <v>0</v>
      </c>
      <c r="N78" s="26">
        <v>2281</v>
      </c>
      <c r="O78" s="15">
        <v>2584846.8462576643</v>
      </c>
      <c r="P78" s="5">
        <f t="shared" si="9"/>
        <v>1708998</v>
      </c>
      <c r="Q78" s="4">
        <f t="shared" si="10"/>
        <v>40569</v>
      </c>
      <c r="R78" s="4">
        <f t="shared" si="11"/>
        <v>0</v>
      </c>
      <c r="S78" s="4">
        <f t="shared" si="12"/>
        <v>904200</v>
      </c>
      <c r="T78" s="4">
        <f t="shared" si="13"/>
        <v>283528.3</v>
      </c>
      <c r="U78" s="14"/>
      <c r="V78" s="10">
        <f t="shared" si="14"/>
        <v>5522142.146257664</v>
      </c>
      <c r="W78" s="11">
        <f t="shared" si="8"/>
        <v>6135717.92608414</v>
      </c>
      <c r="X78" s="8">
        <v>26.93168564460769</v>
      </c>
    </row>
    <row r="79" spans="1:24" ht="14.25" customHeight="1">
      <c r="A79" s="25" t="s">
        <v>41</v>
      </c>
      <c r="B79" s="10">
        <v>126</v>
      </c>
      <c r="C79" s="4">
        <v>211</v>
      </c>
      <c r="D79" s="4">
        <v>2</v>
      </c>
      <c r="E79" s="4"/>
      <c r="F79" s="4"/>
      <c r="G79" s="14"/>
      <c r="H79" s="28">
        <v>124</v>
      </c>
      <c r="I79" s="28">
        <v>7296</v>
      </c>
      <c r="J79" s="10">
        <v>519</v>
      </c>
      <c r="K79" s="4">
        <v>1060</v>
      </c>
      <c r="L79" s="4">
        <v>47</v>
      </c>
      <c r="M79" s="14">
        <v>0</v>
      </c>
      <c r="N79" s="26">
        <v>25835</v>
      </c>
      <c r="O79" s="15">
        <v>30317604.435407966</v>
      </c>
      <c r="P79" s="5">
        <f t="shared" si="9"/>
        <v>4819404</v>
      </c>
      <c r="Q79" s="4">
        <f t="shared" si="10"/>
        <v>1676852</v>
      </c>
      <c r="R79" s="4">
        <f t="shared" si="11"/>
        <v>175541.75999999998</v>
      </c>
      <c r="S79" s="4">
        <f t="shared" si="12"/>
        <v>13048830</v>
      </c>
      <c r="T79" s="4">
        <f t="shared" si="13"/>
        <v>3211290.5</v>
      </c>
      <c r="U79" s="14"/>
      <c r="V79" s="10">
        <f t="shared" si="14"/>
        <v>53249522.695407964</v>
      </c>
      <c r="W79" s="11">
        <f t="shared" si="8"/>
        <v>62345586.49952477</v>
      </c>
      <c r="X79" s="8">
        <v>31.524586980297535</v>
      </c>
    </row>
    <row r="80" spans="1:24" ht="14.25" customHeight="1">
      <c r="A80" s="25" t="s">
        <v>16</v>
      </c>
      <c r="B80" s="10">
        <v>218</v>
      </c>
      <c r="C80" s="4">
        <v>274</v>
      </c>
      <c r="D80" s="4">
        <v>42</v>
      </c>
      <c r="E80" s="4">
        <v>7</v>
      </c>
      <c r="F80" s="4">
        <v>0</v>
      </c>
      <c r="G80" s="14">
        <v>0</v>
      </c>
      <c r="H80" s="28">
        <v>78</v>
      </c>
      <c r="I80" s="28">
        <v>3405</v>
      </c>
      <c r="J80" s="10">
        <v>402</v>
      </c>
      <c r="K80" s="4">
        <v>823</v>
      </c>
      <c r="L80" s="4">
        <v>81</v>
      </c>
      <c r="M80" s="14">
        <v>0</v>
      </c>
      <c r="N80" s="26">
        <v>19241</v>
      </c>
      <c r="O80" s="15">
        <v>33833279.86240483</v>
      </c>
      <c r="P80" s="5">
        <f t="shared" si="9"/>
        <v>9833815</v>
      </c>
      <c r="Q80" s="4">
        <f t="shared" si="10"/>
        <v>1054794</v>
      </c>
      <c r="R80" s="4">
        <f t="shared" si="11"/>
        <v>81924.3</v>
      </c>
      <c r="S80" s="4">
        <f t="shared" si="12"/>
        <v>14288930</v>
      </c>
      <c r="T80" s="4">
        <f t="shared" si="13"/>
        <v>2391656.3</v>
      </c>
      <c r="U80" s="14"/>
      <c r="V80" s="10">
        <f t="shared" si="14"/>
        <v>61484399.462404825</v>
      </c>
      <c r="W80" s="11">
        <f t="shared" si="8"/>
        <v>76100073.33729497</v>
      </c>
      <c r="X80" s="8">
        <v>36.67027183716369</v>
      </c>
    </row>
    <row r="81" spans="1:24" ht="14.25" customHeight="1">
      <c r="A81" s="25" t="s">
        <v>77</v>
      </c>
      <c r="B81" s="10">
        <v>62</v>
      </c>
      <c r="C81" s="4">
        <v>168</v>
      </c>
      <c r="D81" s="4">
        <v>3</v>
      </c>
      <c r="E81" s="4">
        <v>0</v>
      </c>
      <c r="F81" s="4">
        <v>0</v>
      </c>
      <c r="G81" s="14">
        <v>0</v>
      </c>
      <c r="H81" s="28">
        <v>102</v>
      </c>
      <c r="I81" s="28">
        <v>5780</v>
      </c>
      <c r="J81" s="10">
        <v>307</v>
      </c>
      <c r="K81" s="4">
        <v>646</v>
      </c>
      <c r="L81" s="4">
        <v>14</v>
      </c>
      <c r="M81" s="14">
        <v>0</v>
      </c>
      <c r="N81" s="26">
        <v>17901</v>
      </c>
      <c r="O81" s="15">
        <v>21498059.171138816</v>
      </c>
      <c r="P81" s="5">
        <f t="shared" si="9"/>
        <v>3626613</v>
      </c>
      <c r="Q81" s="4">
        <f t="shared" si="10"/>
        <v>1379346</v>
      </c>
      <c r="R81" s="4">
        <f t="shared" si="11"/>
        <v>139066.8</v>
      </c>
      <c r="S81" s="4">
        <f t="shared" si="12"/>
        <v>6531860.000000001</v>
      </c>
      <c r="T81" s="4">
        <f t="shared" si="13"/>
        <v>2225094.3</v>
      </c>
      <c r="U81" s="14"/>
      <c r="V81" s="10">
        <f t="shared" si="14"/>
        <v>35400039.27113882</v>
      </c>
      <c r="W81" s="11">
        <f t="shared" si="8"/>
        <v>40604172.41807362</v>
      </c>
      <c r="X81" s="8">
        <v>29.693019065002645</v>
      </c>
    </row>
    <row r="82" spans="1:24" ht="14.25" customHeight="1">
      <c r="A82" s="25" t="s">
        <v>24</v>
      </c>
      <c r="B82" s="10">
        <v>36</v>
      </c>
      <c r="C82" s="4">
        <v>306</v>
      </c>
      <c r="D82" s="4">
        <v>0</v>
      </c>
      <c r="E82" s="4">
        <v>0</v>
      </c>
      <c r="F82" s="4">
        <v>0</v>
      </c>
      <c r="G82" s="14">
        <v>0</v>
      </c>
      <c r="H82" s="28">
        <v>66</v>
      </c>
      <c r="I82" s="28">
        <v>22374</v>
      </c>
      <c r="J82" s="10">
        <v>302</v>
      </c>
      <c r="K82" s="4">
        <v>618</v>
      </c>
      <c r="L82" s="4">
        <v>22</v>
      </c>
      <c r="M82" s="14">
        <v>0</v>
      </c>
      <c r="N82" s="26">
        <v>15061</v>
      </c>
      <c r="O82" s="15">
        <v>21940099.989483118</v>
      </c>
      <c r="P82" s="5">
        <f t="shared" si="9"/>
        <v>5621580</v>
      </c>
      <c r="Q82" s="4">
        <f t="shared" si="10"/>
        <v>892518</v>
      </c>
      <c r="R82" s="4">
        <f t="shared" si="11"/>
        <v>538318.44</v>
      </c>
      <c r="S82" s="4">
        <f t="shared" si="12"/>
        <v>7099260</v>
      </c>
      <c r="T82" s="4">
        <f t="shared" si="13"/>
        <v>1872082.3</v>
      </c>
      <c r="U82" s="14"/>
      <c r="V82" s="10">
        <f t="shared" si="14"/>
        <v>37963858.72948311</v>
      </c>
      <c r="W82" s="11">
        <f t="shared" si="8"/>
        <v>45429562.82335285</v>
      </c>
      <c r="X82" s="8">
        <v>33.511763928440224</v>
      </c>
    </row>
    <row r="83" spans="1:24" ht="14.25" customHeight="1">
      <c r="A83" s="25" t="s">
        <v>97</v>
      </c>
      <c r="B83" s="10">
        <v>0</v>
      </c>
      <c r="C83" s="4">
        <v>62</v>
      </c>
      <c r="D83" s="4">
        <v>4</v>
      </c>
      <c r="E83" s="4">
        <v>2</v>
      </c>
      <c r="F83" s="4">
        <v>0</v>
      </c>
      <c r="G83" s="14">
        <v>0</v>
      </c>
      <c r="H83" s="28">
        <v>8</v>
      </c>
      <c r="I83" s="28">
        <v>234</v>
      </c>
      <c r="J83" s="10">
        <v>47</v>
      </c>
      <c r="K83" s="4">
        <v>227</v>
      </c>
      <c r="L83" s="4">
        <v>21</v>
      </c>
      <c r="M83" s="14">
        <v>0</v>
      </c>
      <c r="N83" s="26">
        <v>6652</v>
      </c>
      <c r="O83" s="15">
        <v>5071705.406491108</v>
      </c>
      <c r="P83" s="5">
        <f t="shared" si="9"/>
        <v>1486966</v>
      </c>
      <c r="Q83" s="4">
        <f t="shared" si="10"/>
        <v>108184</v>
      </c>
      <c r="R83" s="4">
        <f t="shared" si="11"/>
        <v>5630.04</v>
      </c>
      <c r="S83" s="4">
        <f t="shared" si="12"/>
        <v>3465650</v>
      </c>
      <c r="T83" s="4">
        <f t="shared" si="13"/>
        <v>826843.6</v>
      </c>
      <c r="U83" s="14"/>
      <c r="V83" s="10">
        <f t="shared" si="14"/>
        <v>10964979.046491107</v>
      </c>
      <c r="W83" s="11">
        <f t="shared" si="8"/>
        <v>13703412.293689892</v>
      </c>
      <c r="X83" s="8">
        <v>37.59566088044723</v>
      </c>
    </row>
    <row r="84" spans="1:24" ht="14.25" customHeight="1">
      <c r="A84" s="25" t="s">
        <v>100</v>
      </c>
      <c r="B84" s="10">
        <v>165</v>
      </c>
      <c r="C84" s="4">
        <v>17</v>
      </c>
      <c r="D84" s="4">
        <v>11</v>
      </c>
      <c r="E84" s="4">
        <v>0</v>
      </c>
      <c r="F84" s="4">
        <v>0</v>
      </c>
      <c r="G84" s="14">
        <v>0</v>
      </c>
      <c r="H84" s="28">
        <v>29</v>
      </c>
      <c r="I84" s="28">
        <v>1529</v>
      </c>
      <c r="J84" s="10">
        <v>251</v>
      </c>
      <c r="K84" s="4">
        <v>127</v>
      </c>
      <c r="L84" s="4">
        <v>0</v>
      </c>
      <c r="M84" s="14">
        <v>0</v>
      </c>
      <c r="N84" s="26">
        <v>7431</v>
      </c>
      <c r="O84" s="15">
        <v>8829812.784049654</v>
      </c>
      <c r="P84" s="5">
        <f t="shared" si="9"/>
        <v>2358206</v>
      </c>
      <c r="Q84" s="4">
        <f t="shared" si="10"/>
        <v>392167</v>
      </c>
      <c r="R84" s="4">
        <f t="shared" si="11"/>
        <v>36787.74</v>
      </c>
      <c r="S84" s="4">
        <f t="shared" si="12"/>
        <v>2071440</v>
      </c>
      <c r="T84" s="4">
        <f t="shared" si="13"/>
        <v>923673.2999999999</v>
      </c>
      <c r="U84" s="14"/>
      <c r="V84" s="10">
        <f t="shared" si="14"/>
        <v>14612086.824049655</v>
      </c>
      <c r="W84" s="11">
        <f t="shared" si="8"/>
        <v>17101171.046194777</v>
      </c>
      <c r="X84" s="8">
        <v>31.48801528865606</v>
      </c>
    </row>
    <row r="85" spans="1:24" ht="14.25" customHeight="1">
      <c r="A85" s="25" t="s">
        <v>11</v>
      </c>
      <c r="B85" s="10">
        <v>0</v>
      </c>
      <c r="C85" s="4">
        <v>0</v>
      </c>
      <c r="D85" s="4">
        <v>1</v>
      </c>
      <c r="E85" s="6">
        <v>9</v>
      </c>
      <c r="F85" s="4">
        <v>0</v>
      </c>
      <c r="G85" s="14">
        <v>0</v>
      </c>
      <c r="H85" s="28">
        <v>5</v>
      </c>
      <c r="I85" s="28">
        <v>3000</v>
      </c>
      <c r="J85" s="10">
        <v>54</v>
      </c>
      <c r="K85" s="4">
        <v>0</v>
      </c>
      <c r="L85" s="4">
        <v>0</v>
      </c>
      <c r="M85" s="14">
        <v>0</v>
      </c>
      <c r="N85" s="26">
        <v>10</v>
      </c>
      <c r="O85" s="19">
        <v>45958572.51803879</v>
      </c>
      <c r="P85" s="5">
        <f t="shared" si="9"/>
        <v>676970</v>
      </c>
      <c r="Q85" s="4">
        <f t="shared" si="10"/>
        <v>67615</v>
      </c>
      <c r="R85" s="4">
        <f t="shared" si="11"/>
        <v>72180</v>
      </c>
      <c r="S85" s="4">
        <f t="shared" si="12"/>
        <v>295920</v>
      </c>
      <c r="T85" s="4">
        <f t="shared" si="13"/>
        <v>1243</v>
      </c>
      <c r="U85" s="14"/>
      <c r="V85" s="10">
        <f t="shared" si="14"/>
        <v>47072500.51803879</v>
      </c>
      <c r="W85" s="11">
        <f t="shared" si="8"/>
        <v>58041617.80265413</v>
      </c>
      <c r="X85" s="8">
        <v>36.3096935805224</v>
      </c>
    </row>
    <row r="86" spans="1:24" ht="14.25" customHeight="1">
      <c r="A86" s="25" t="s">
        <v>54</v>
      </c>
      <c r="B86" s="10">
        <v>272</v>
      </c>
      <c r="C86" s="4">
        <f>127+4</f>
        <v>131</v>
      </c>
      <c r="D86" s="4">
        <v>4</v>
      </c>
      <c r="E86" s="4">
        <v>0</v>
      </c>
      <c r="F86" s="4">
        <v>0</v>
      </c>
      <c r="G86" s="14">
        <v>0</v>
      </c>
      <c r="H86" s="28">
        <v>21</v>
      </c>
      <c r="I86" s="28">
        <v>2418</v>
      </c>
      <c r="J86" s="10">
        <v>286</v>
      </c>
      <c r="K86" s="4">
        <v>245</v>
      </c>
      <c r="L86" s="4">
        <v>0</v>
      </c>
      <c r="M86" s="14">
        <v>0</v>
      </c>
      <c r="N86" s="26">
        <v>8066</v>
      </c>
      <c r="O86" s="15">
        <v>9089493.884306015</v>
      </c>
      <c r="P86" s="5">
        <f t="shared" si="9"/>
        <v>4725756</v>
      </c>
      <c r="Q86" s="4">
        <f t="shared" si="10"/>
        <v>283983</v>
      </c>
      <c r="R86" s="4">
        <f t="shared" si="11"/>
        <v>58177.079999999994</v>
      </c>
      <c r="S86" s="4">
        <f t="shared" si="12"/>
        <v>2909880</v>
      </c>
      <c r="T86" s="4">
        <f t="shared" si="13"/>
        <v>1002603.7999999999</v>
      </c>
      <c r="U86" s="14"/>
      <c r="V86" s="10">
        <f t="shared" si="14"/>
        <v>18069893.764306016</v>
      </c>
      <c r="W86" s="11">
        <f t="shared" si="8"/>
        <v>20208167.449368376</v>
      </c>
      <c r="X86" s="8">
        <v>27.48719193011508</v>
      </c>
    </row>
    <row r="87" spans="1:24" ht="14.25" customHeight="1">
      <c r="A87" s="25" t="s">
        <v>99</v>
      </c>
      <c r="B87" s="10">
        <v>102</v>
      </c>
      <c r="C87" s="4">
        <v>22</v>
      </c>
      <c r="D87" s="4">
        <v>0</v>
      </c>
      <c r="E87" s="4">
        <v>0</v>
      </c>
      <c r="F87" s="4">
        <v>0</v>
      </c>
      <c r="G87" s="14">
        <v>0</v>
      </c>
      <c r="H87" s="28">
        <v>12</v>
      </c>
      <c r="I87" s="28">
        <v>0</v>
      </c>
      <c r="J87" s="10">
        <v>90</v>
      </c>
      <c r="K87" s="4">
        <v>248</v>
      </c>
      <c r="L87" s="4">
        <v>0</v>
      </c>
      <c r="M87" s="14">
        <v>0</v>
      </c>
      <c r="N87" s="26">
        <v>8150</v>
      </c>
      <c r="O87" s="15">
        <v>12800524.243655361</v>
      </c>
      <c r="P87" s="5">
        <f t="shared" si="9"/>
        <v>1197770</v>
      </c>
      <c r="Q87" s="4">
        <f t="shared" si="10"/>
        <v>162276</v>
      </c>
      <c r="R87" s="4">
        <f t="shared" si="11"/>
        <v>0</v>
      </c>
      <c r="S87" s="4">
        <f t="shared" si="12"/>
        <v>1852240.0000000002</v>
      </c>
      <c r="T87" s="4">
        <f t="shared" si="13"/>
        <v>1013045</v>
      </c>
      <c r="U87" s="14"/>
      <c r="V87" s="10">
        <f t="shared" si="14"/>
        <v>17025855.24365536</v>
      </c>
      <c r="W87" s="11">
        <f t="shared" si="8"/>
        <v>23029484.483949676</v>
      </c>
      <c r="X87" s="8">
        <v>45.509105007002404</v>
      </c>
    </row>
    <row r="88" spans="1:24" ht="14.25" customHeight="1">
      <c r="A88" s="25" t="s">
        <v>23</v>
      </c>
      <c r="B88" s="10">
        <v>177</v>
      </c>
      <c r="C88" s="4">
        <v>176</v>
      </c>
      <c r="D88" s="4">
        <v>3</v>
      </c>
      <c r="E88" s="4">
        <v>6</v>
      </c>
      <c r="F88" s="4"/>
      <c r="G88" s="14"/>
      <c r="H88" s="28">
        <v>54</v>
      </c>
      <c r="I88" s="28">
        <v>15370</v>
      </c>
      <c r="J88" s="10">
        <v>395</v>
      </c>
      <c r="K88" s="4">
        <v>479</v>
      </c>
      <c r="L88" s="4">
        <v>33</v>
      </c>
      <c r="M88" s="14">
        <v>0</v>
      </c>
      <c r="N88" s="26">
        <v>20157</v>
      </c>
      <c r="O88" s="15">
        <v>23814758.93107235</v>
      </c>
      <c r="P88" s="5">
        <f t="shared" si="9"/>
        <v>5090296</v>
      </c>
      <c r="Q88" s="4">
        <f t="shared" si="10"/>
        <v>730242</v>
      </c>
      <c r="R88" s="4">
        <f t="shared" si="11"/>
        <v>369802.19999999995</v>
      </c>
      <c r="S88" s="4">
        <f t="shared" si="12"/>
        <v>7876010</v>
      </c>
      <c r="T88" s="4">
        <f t="shared" si="13"/>
        <v>2505515.1</v>
      </c>
      <c r="U88" s="14"/>
      <c r="V88" s="10">
        <f t="shared" si="14"/>
        <v>40386624.23107235</v>
      </c>
      <c r="W88" s="11">
        <f t="shared" si="8"/>
        <v>47281256.72794109</v>
      </c>
      <c r="X88" s="8">
        <v>31.516595489675485</v>
      </c>
    </row>
    <row r="89" spans="1:24" ht="14.25" customHeight="1">
      <c r="A89" s="25" t="s">
        <v>19</v>
      </c>
      <c r="B89" s="10">
        <v>252</v>
      </c>
      <c r="C89" s="4">
        <v>109</v>
      </c>
      <c r="D89" s="4">
        <v>4</v>
      </c>
      <c r="E89" s="4"/>
      <c r="F89" s="4"/>
      <c r="G89" s="14"/>
      <c r="H89" s="28">
        <v>55</v>
      </c>
      <c r="I89" s="28">
        <v>6241</v>
      </c>
      <c r="J89" s="10">
        <v>427</v>
      </c>
      <c r="K89" s="4">
        <v>311</v>
      </c>
      <c r="L89" s="4"/>
      <c r="M89" s="14"/>
      <c r="N89" s="26">
        <v>20377</v>
      </c>
      <c r="O89" s="15">
        <v>13037796.348940277</v>
      </c>
      <c r="P89" s="5">
        <f t="shared" si="9"/>
        <v>4182592</v>
      </c>
      <c r="Q89" s="4">
        <f t="shared" si="10"/>
        <v>743765</v>
      </c>
      <c r="R89" s="4">
        <f t="shared" si="11"/>
        <v>150158.46</v>
      </c>
      <c r="S89" s="4">
        <f t="shared" si="12"/>
        <v>4044240.0000000005</v>
      </c>
      <c r="T89" s="4">
        <f t="shared" si="13"/>
        <v>2532861.1</v>
      </c>
      <c r="U89" s="14"/>
      <c r="V89" s="10">
        <f t="shared" si="14"/>
        <v>24691412.908940278</v>
      </c>
      <c r="W89" s="11">
        <f t="shared" si="8"/>
        <v>31918106.045685306</v>
      </c>
      <c r="X89" s="8">
        <v>40.898493958815145</v>
      </c>
    </row>
    <row r="90" spans="1:24" ht="14.25" customHeight="1">
      <c r="A90" s="25" t="s">
        <v>42</v>
      </c>
      <c r="B90" s="10">
        <v>297</v>
      </c>
      <c r="C90" s="4">
        <v>261</v>
      </c>
      <c r="D90" s="4">
        <v>39</v>
      </c>
      <c r="E90" s="4">
        <v>8</v>
      </c>
      <c r="F90" s="4"/>
      <c r="G90" s="14"/>
      <c r="H90" s="28">
        <v>64</v>
      </c>
      <c r="I90" s="28">
        <v>12759</v>
      </c>
      <c r="J90" s="10">
        <v>478</v>
      </c>
      <c r="K90" s="4">
        <v>797</v>
      </c>
      <c r="L90" s="4"/>
      <c r="M90" s="14"/>
      <c r="N90" s="26">
        <v>30337</v>
      </c>
      <c r="O90" s="15">
        <v>28725421.109249506</v>
      </c>
      <c r="P90" s="5">
        <f t="shared" si="9"/>
        <v>10102462</v>
      </c>
      <c r="Q90" s="4">
        <f t="shared" si="10"/>
        <v>865472</v>
      </c>
      <c r="R90" s="4">
        <f t="shared" si="11"/>
        <v>306981.54</v>
      </c>
      <c r="S90" s="4">
        <f t="shared" si="12"/>
        <v>6987000.000000001</v>
      </c>
      <c r="T90" s="4">
        <f t="shared" si="13"/>
        <v>3770889.1</v>
      </c>
      <c r="U90" s="14"/>
      <c r="V90" s="10">
        <f t="shared" si="14"/>
        <v>50758225.7492495</v>
      </c>
      <c r="W90" s="11">
        <f t="shared" si="8"/>
        <v>61613153.79469294</v>
      </c>
      <c r="X90" s="8">
        <v>34.83504194520997</v>
      </c>
    </row>
    <row r="91" spans="1:24" ht="14.25" customHeight="1">
      <c r="A91" s="25" t="s">
        <v>58</v>
      </c>
      <c r="B91" s="10">
        <v>119</v>
      </c>
      <c r="C91" s="4">
        <v>196</v>
      </c>
      <c r="D91" s="4">
        <v>68</v>
      </c>
      <c r="E91" s="4">
        <v>0</v>
      </c>
      <c r="F91" s="4">
        <v>0</v>
      </c>
      <c r="G91" s="14">
        <v>4</v>
      </c>
      <c r="H91" s="28">
        <v>37</v>
      </c>
      <c r="I91" s="28">
        <v>13330</v>
      </c>
      <c r="J91" s="10">
        <v>351</v>
      </c>
      <c r="K91" s="4">
        <v>396</v>
      </c>
      <c r="L91" s="4">
        <v>7</v>
      </c>
      <c r="M91" s="14">
        <v>0</v>
      </c>
      <c r="N91" s="26">
        <v>15068</v>
      </c>
      <c r="O91" s="15">
        <v>40834680.34692914</v>
      </c>
      <c r="P91" s="5">
        <f t="shared" si="9"/>
        <v>12073937</v>
      </c>
      <c r="Q91" s="4">
        <f t="shared" si="10"/>
        <v>500351</v>
      </c>
      <c r="R91" s="4">
        <f t="shared" si="11"/>
        <v>320719.8</v>
      </c>
      <c r="S91" s="4">
        <f t="shared" si="12"/>
        <v>4748270</v>
      </c>
      <c r="T91" s="4">
        <f t="shared" si="13"/>
        <v>1872952.4</v>
      </c>
      <c r="U91" s="14"/>
      <c r="V91" s="10">
        <f t="shared" si="14"/>
        <v>60350910.546929136</v>
      </c>
      <c r="W91" s="11">
        <f t="shared" si="8"/>
        <v>71920879.9344289</v>
      </c>
      <c r="X91" s="8">
        <v>33.1316612390474</v>
      </c>
    </row>
    <row r="92" spans="1:24" ht="14.25" customHeight="1">
      <c r="A92" s="25" t="s">
        <v>45</v>
      </c>
      <c r="B92" s="10">
        <v>272</v>
      </c>
      <c r="C92" s="4">
        <v>139</v>
      </c>
      <c r="D92" s="4">
        <v>0</v>
      </c>
      <c r="E92" s="4">
        <v>0</v>
      </c>
      <c r="F92" s="4">
        <v>0</v>
      </c>
      <c r="G92" s="14">
        <v>0</v>
      </c>
      <c r="H92" s="28">
        <v>21</v>
      </c>
      <c r="I92" s="28">
        <v>9780</v>
      </c>
      <c r="J92" s="10">
        <v>302</v>
      </c>
      <c r="K92" s="4">
        <v>534</v>
      </c>
      <c r="L92" s="4">
        <v>0</v>
      </c>
      <c r="M92" s="14">
        <v>0</v>
      </c>
      <c r="N92" s="26">
        <v>18221</v>
      </c>
      <c r="O92" s="15">
        <v>29762645.820395082</v>
      </c>
      <c r="P92" s="5">
        <f t="shared" si="9"/>
        <v>4594424</v>
      </c>
      <c r="Q92" s="4">
        <f t="shared" si="10"/>
        <v>283983</v>
      </c>
      <c r="R92" s="4">
        <f t="shared" si="11"/>
        <v>235306.8</v>
      </c>
      <c r="S92" s="4">
        <f t="shared" si="12"/>
        <v>4581280.000000001</v>
      </c>
      <c r="T92" s="4">
        <f t="shared" si="13"/>
        <v>2264870.3</v>
      </c>
      <c r="U92" s="14"/>
      <c r="V92" s="10">
        <f t="shared" si="14"/>
        <v>41722509.92039508</v>
      </c>
      <c r="W92" s="11">
        <f t="shared" si="8"/>
        <v>49928215.87387824</v>
      </c>
      <c r="X92" s="8">
        <v>33.51333490489968</v>
      </c>
    </row>
    <row r="93" spans="1:24" ht="14.25" customHeight="1">
      <c r="A93" s="25" t="s">
        <v>78</v>
      </c>
      <c r="B93" s="10">
        <v>1</v>
      </c>
      <c r="C93" s="4">
        <v>83</v>
      </c>
      <c r="D93" s="4">
        <v>14</v>
      </c>
      <c r="E93" s="4">
        <v>9</v>
      </c>
      <c r="F93" s="4">
        <v>0</v>
      </c>
      <c r="G93" s="14">
        <v>2</v>
      </c>
      <c r="H93" s="28">
        <v>2</v>
      </c>
      <c r="I93" s="28">
        <v>4000</v>
      </c>
      <c r="J93" s="10">
        <v>14</v>
      </c>
      <c r="K93" s="4">
        <v>208</v>
      </c>
      <c r="L93" s="4">
        <v>45</v>
      </c>
      <c r="M93" s="14">
        <v>0</v>
      </c>
      <c r="N93" s="26">
        <v>9657</v>
      </c>
      <c r="O93" s="15">
        <v>11942036.109983413</v>
      </c>
      <c r="P93" s="5">
        <f t="shared" si="9"/>
        <v>4563816</v>
      </c>
      <c r="Q93" s="4">
        <f t="shared" si="10"/>
        <v>27046</v>
      </c>
      <c r="R93" s="4">
        <f t="shared" si="11"/>
        <v>96240</v>
      </c>
      <c r="S93" s="4">
        <f t="shared" si="12"/>
        <v>5425410</v>
      </c>
      <c r="T93" s="4">
        <f t="shared" si="13"/>
        <v>1200365.0999999999</v>
      </c>
      <c r="U93" s="14"/>
      <c r="V93" s="10">
        <f t="shared" si="14"/>
        <v>23254913.209983416</v>
      </c>
      <c r="W93" s="11">
        <f t="shared" si="8"/>
        <v>32382274.335209824</v>
      </c>
      <c r="X93" s="8">
        <v>48.576286950995474</v>
      </c>
    </row>
    <row r="94" spans="1:24" ht="14.25" customHeight="1">
      <c r="A94" s="25" t="s">
        <v>92</v>
      </c>
      <c r="B94" s="10">
        <v>1</v>
      </c>
      <c r="C94" s="4">
        <v>0</v>
      </c>
      <c r="D94" s="4">
        <v>0</v>
      </c>
      <c r="E94" s="4">
        <v>0</v>
      </c>
      <c r="F94" s="4">
        <v>0</v>
      </c>
      <c r="G94" s="14">
        <v>0</v>
      </c>
      <c r="H94" s="28">
        <v>8</v>
      </c>
      <c r="I94" s="28">
        <v>0</v>
      </c>
      <c r="J94" s="10">
        <v>76</v>
      </c>
      <c r="K94" s="4">
        <v>79</v>
      </c>
      <c r="L94" s="4">
        <v>0</v>
      </c>
      <c r="M94" s="14">
        <v>0</v>
      </c>
      <c r="N94" s="26">
        <v>3763</v>
      </c>
      <c r="O94" s="16">
        <v>0</v>
      </c>
      <c r="P94" s="5">
        <f t="shared" si="9"/>
        <v>7983</v>
      </c>
      <c r="Q94" s="4">
        <f t="shared" si="10"/>
        <v>108184</v>
      </c>
      <c r="R94" s="4">
        <f t="shared" si="11"/>
        <v>0</v>
      </c>
      <c r="S94" s="4">
        <f t="shared" si="12"/>
        <v>849400.0000000001</v>
      </c>
      <c r="T94" s="4">
        <f t="shared" si="13"/>
        <v>467740.89999999997</v>
      </c>
      <c r="U94" s="14"/>
      <c r="V94" s="10">
        <f t="shared" si="14"/>
        <v>1433307.9000000001</v>
      </c>
      <c r="W94" s="11">
        <f t="shared" si="8"/>
        <v>1737510.8230796221</v>
      </c>
      <c r="X94" s="8">
        <v>34.71064334572453</v>
      </c>
    </row>
    <row r="95" spans="1:24" ht="14.25" customHeight="1">
      <c r="A95" s="25" t="s">
        <v>9</v>
      </c>
      <c r="B95" s="10">
        <v>1120</v>
      </c>
      <c r="C95" s="4">
        <v>338</v>
      </c>
      <c r="D95" s="4">
        <v>14</v>
      </c>
      <c r="E95" s="4">
        <v>3</v>
      </c>
      <c r="F95" s="4"/>
      <c r="G95" s="14"/>
      <c r="H95" s="28">
        <v>152</v>
      </c>
      <c r="I95" s="28">
        <v>16262</v>
      </c>
      <c r="J95" s="10">
        <v>488</v>
      </c>
      <c r="K95" s="4">
        <v>1704</v>
      </c>
      <c r="L95" s="4">
        <v>194</v>
      </c>
      <c r="M95" s="14">
        <v>22</v>
      </c>
      <c r="N95" s="26">
        <v>73666</v>
      </c>
      <c r="O95" s="15">
        <v>78943951.52148269</v>
      </c>
      <c r="P95" s="5">
        <f t="shared" si="9"/>
        <v>15983825</v>
      </c>
      <c r="Q95" s="4">
        <f t="shared" si="10"/>
        <v>2055496</v>
      </c>
      <c r="R95" s="4">
        <f t="shared" si="11"/>
        <v>391263.72</v>
      </c>
      <c r="S95" s="4">
        <f t="shared" si="12"/>
        <v>32214640</v>
      </c>
      <c r="T95" s="4">
        <f t="shared" si="13"/>
        <v>9156683.799999999</v>
      </c>
      <c r="U95" s="14"/>
      <c r="V95" s="10">
        <f t="shared" si="14"/>
        <v>138745860.0414827</v>
      </c>
      <c r="W95" s="11">
        <f t="shared" si="8"/>
        <v>173904019.72708553</v>
      </c>
      <c r="X95" s="8">
        <v>37.87690020782277</v>
      </c>
    </row>
    <row r="96" spans="1:24" ht="14.25" customHeight="1">
      <c r="A96" s="25" t="s">
        <v>2</v>
      </c>
      <c r="B96" s="10">
        <v>219</v>
      </c>
      <c r="C96" s="4">
        <v>22</v>
      </c>
      <c r="D96" s="4">
        <v>3</v>
      </c>
      <c r="E96" s="4"/>
      <c r="F96" s="4"/>
      <c r="G96" s="14"/>
      <c r="H96" s="28">
        <v>37</v>
      </c>
      <c r="I96" s="28">
        <v>15115</v>
      </c>
      <c r="J96" s="10">
        <v>381</v>
      </c>
      <c r="K96" s="4">
        <v>487</v>
      </c>
      <c r="L96" s="4">
        <v>6</v>
      </c>
      <c r="M96" s="14"/>
      <c r="N96" s="26">
        <v>16993</v>
      </c>
      <c r="O96" s="18">
        <v>22059378.993455194</v>
      </c>
      <c r="P96" s="5">
        <f t="shared" si="9"/>
        <v>2334872</v>
      </c>
      <c r="Q96" s="4">
        <f t="shared" si="10"/>
        <v>500351</v>
      </c>
      <c r="R96" s="4">
        <f t="shared" si="11"/>
        <v>363666.89999999997</v>
      </c>
      <c r="S96" s="4">
        <f t="shared" si="12"/>
        <v>5317820</v>
      </c>
      <c r="T96" s="4">
        <f t="shared" si="13"/>
        <v>2112229.9</v>
      </c>
      <c r="U96" s="14"/>
      <c r="V96" s="10">
        <f t="shared" si="14"/>
        <v>32688318.79345519</v>
      </c>
      <c r="W96" s="11">
        <f t="shared" si="8"/>
        <v>37844530.31629584</v>
      </c>
      <c r="X96" s="8">
        <v>30.51835827024032</v>
      </c>
    </row>
    <row r="97" spans="1:24" ht="14.25" customHeight="1">
      <c r="A97" s="25" t="s">
        <v>17</v>
      </c>
      <c r="B97" s="10">
        <v>39</v>
      </c>
      <c r="C97" s="4">
        <v>45</v>
      </c>
      <c r="D97" s="4">
        <v>2</v>
      </c>
      <c r="E97" s="4">
        <v>1</v>
      </c>
      <c r="F97" s="4">
        <v>0</v>
      </c>
      <c r="G97" s="14">
        <v>0</v>
      </c>
      <c r="H97" s="28">
        <v>77</v>
      </c>
      <c r="I97" s="28">
        <v>21407</v>
      </c>
      <c r="J97" s="10">
        <v>155</v>
      </c>
      <c r="K97" s="4">
        <v>612</v>
      </c>
      <c r="L97" s="4">
        <v>0</v>
      </c>
      <c r="M97" s="14">
        <v>0</v>
      </c>
      <c r="N97" s="29">
        <v>4414</v>
      </c>
      <c r="O97" s="15">
        <v>15089110.578769254</v>
      </c>
      <c r="P97" s="5">
        <f t="shared" si="9"/>
        <v>1298868</v>
      </c>
      <c r="Q97" s="4">
        <f t="shared" si="10"/>
        <v>1041271</v>
      </c>
      <c r="R97" s="4">
        <f t="shared" si="11"/>
        <v>515052.42</v>
      </c>
      <c r="S97" s="4">
        <f t="shared" si="12"/>
        <v>4203160.000000001</v>
      </c>
      <c r="T97" s="4">
        <f t="shared" si="13"/>
        <v>548660.2</v>
      </c>
      <c r="U97" s="14"/>
      <c r="V97" s="10">
        <f t="shared" si="14"/>
        <v>22696122.198769253</v>
      </c>
      <c r="W97" s="11">
        <f t="shared" si="8"/>
        <v>27453653.7377592</v>
      </c>
      <c r="X97" s="8">
        <v>34.50913045959737</v>
      </c>
    </row>
    <row r="98" spans="1:24" ht="14.25" customHeight="1">
      <c r="A98" s="25" t="s">
        <v>87</v>
      </c>
      <c r="B98" s="10">
        <v>610</v>
      </c>
      <c r="C98" s="4">
        <v>225</v>
      </c>
      <c r="D98" s="4">
        <v>3</v>
      </c>
      <c r="E98" s="4">
        <v>1</v>
      </c>
      <c r="F98" s="4"/>
      <c r="G98" s="14"/>
      <c r="H98" s="28">
        <v>189</v>
      </c>
      <c r="I98" s="28">
        <v>25321</v>
      </c>
      <c r="J98" s="10">
        <v>478</v>
      </c>
      <c r="K98" s="4">
        <v>1254</v>
      </c>
      <c r="L98" s="4">
        <v>90</v>
      </c>
      <c r="M98" s="14">
        <v>0</v>
      </c>
      <c r="N98" s="26">
        <v>28299</v>
      </c>
      <c r="O98" s="15">
        <v>43109286.71124084</v>
      </c>
      <c r="P98" s="5">
        <f t="shared" si="9"/>
        <v>9062618</v>
      </c>
      <c r="Q98" s="4">
        <f t="shared" si="10"/>
        <v>2555847</v>
      </c>
      <c r="R98" s="4">
        <f t="shared" si="11"/>
        <v>609223.26</v>
      </c>
      <c r="S98" s="4">
        <f t="shared" si="12"/>
        <v>17909060</v>
      </c>
      <c r="T98" s="4">
        <f t="shared" si="13"/>
        <v>3517565.6999999997</v>
      </c>
      <c r="U98" s="14"/>
      <c r="V98" s="10">
        <f t="shared" si="14"/>
        <v>76763600.67124085</v>
      </c>
      <c r="W98" s="11">
        <f t="shared" si="8"/>
        <v>90205692.68026657</v>
      </c>
      <c r="X98" s="8">
        <v>31.854633317277955</v>
      </c>
    </row>
    <row r="99" spans="1:24" ht="14.25" customHeight="1">
      <c r="A99" s="25" t="s">
        <v>15</v>
      </c>
      <c r="B99" s="10">
        <v>96</v>
      </c>
      <c r="C99" s="4">
        <v>290</v>
      </c>
      <c r="D99" s="4">
        <v>4</v>
      </c>
      <c r="E99" s="4">
        <v>0</v>
      </c>
      <c r="F99" s="4">
        <v>0</v>
      </c>
      <c r="G99" s="14">
        <v>0</v>
      </c>
      <c r="H99" s="28">
        <v>77</v>
      </c>
      <c r="I99" s="28">
        <v>6194</v>
      </c>
      <c r="J99" s="10">
        <v>243</v>
      </c>
      <c r="K99" s="4">
        <v>882</v>
      </c>
      <c r="L99" s="4">
        <v>45</v>
      </c>
      <c r="M99" s="14">
        <v>0</v>
      </c>
      <c r="N99" s="26">
        <v>18161</v>
      </c>
      <c r="O99" s="15">
        <v>31304395.98219788</v>
      </c>
      <c r="P99" s="5">
        <f t="shared" si="9"/>
        <v>6092436</v>
      </c>
      <c r="Q99" s="4">
        <f t="shared" si="10"/>
        <v>1041271</v>
      </c>
      <c r="R99" s="4">
        <f t="shared" si="11"/>
        <v>149027.63999999998</v>
      </c>
      <c r="S99" s="4">
        <f t="shared" si="12"/>
        <v>10373850</v>
      </c>
      <c r="T99" s="4">
        <f t="shared" si="13"/>
        <v>2257412.3</v>
      </c>
      <c r="U99" s="14"/>
      <c r="V99" s="10">
        <f t="shared" si="14"/>
        <v>51218392.92219788</v>
      </c>
      <c r="W99" s="11">
        <f>(0.761+0.013*X99)*V99</f>
        <v>59887578.63865492</v>
      </c>
      <c r="X99" s="8">
        <v>31.404556106700195</v>
      </c>
    </row>
    <row r="100" spans="1:24" ht="14.25" customHeight="1">
      <c r="A100" s="25" t="s">
        <v>65</v>
      </c>
      <c r="B100" s="10">
        <v>73</v>
      </c>
      <c r="C100" s="4">
        <v>175</v>
      </c>
      <c r="D100" s="4">
        <v>0</v>
      </c>
      <c r="E100" s="4">
        <v>5</v>
      </c>
      <c r="F100" s="4">
        <v>0</v>
      </c>
      <c r="G100" s="14">
        <v>0</v>
      </c>
      <c r="H100" s="28">
        <v>52</v>
      </c>
      <c r="I100" s="28">
        <v>2464</v>
      </c>
      <c r="J100" s="10">
        <v>156</v>
      </c>
      <c r="K100" s="4">
        <v>679</v>
      </c>
      <c r="L100" s="4">
        <v>0</v>
      </c>
      <c r="M100" s="14">
        <v>0</v>
      </c>
      <c r="N100" s="26">
        <v>12331</v>
      </c>
      <c r="O100" s="15">
        <v>32609433.984088503</v>
      </c>
      <c r="P100" s="5">
        <f t="shared" si="9"/>
        <v>3971844</v>
      </c>
      <c r="Q100" s="4">
        <f t="shared" si="10"/>
        <v>703196</v>
      </c>
      <c r="R100" s="4">
        <f t="shared" si="11"/>
        <v>59283.84</v>
      </c>
      <c r="S100" s="4">
        <f t="shared" si="12"/>
        <v>4575800</v>
      </c>
      <c r="T100" s="4">
        <f t="shared" si="13"/>
        <v>1532743.3</v>
      </c>
      <c r="U100" s="14"/>
      <c r="V100" s="10">
        <f t="shared" si="14"/>
        <v>43452301.1240885</v>
      </c>
      <c r="W100" s="11">
        <f>(0.761+0.013*X100)*V100</f>
        <v>52968673.08136916</v>
      </c>
      <c r="X100" s="8">
        <v>35.23133220193718</v>
      </c>
    </row>
    <row r="101" spans="1:24" ht="14.25" customHeight="1">
      <c r="A101" s="25" t="s">
        <v>29</v>
      </c>
      <c r="B101" s="10">
        <v>251</v>
      </c>
      <c r="C101" s="4">
        <v>231</v>
      </c>
      <c r="D101" s="4">
        <v>9</v>
      </c>
      <c r="E101" s="4">
        <v>1</v>
      </c>
      <c r="F101" s="4">
        <v>0</v>
      </c>
      <c r="G101" s="14">
        <v>0</v>
      </c>
      <c r="H101" s="28">
        <v>56</v>
      </c>
      <c r="I101" s="28">
        <v>3207</v>
      </c>
      <c r="J101" s="10">
        <v>369</v>
      </c>
      <c r="K101" s="4">
        <f>400-12</f>
        <v>388</v>
      </c>
      <c r="L101" s="4">
        <v>12</v>
      </c>
      <c r="M101" s="14">
        <v>0</v>
      </c>
      <c r="N101" s="26">
        <v>18720</v>
      </c>
      <c r="O101" s="15">
        <v>18662424.32359283</v>
      </c>
      <c r="P101" s="5">
        <f t="shared" si="9"/>
        <v>6707495</v>
      </c>
      <c r="Q101" s="4">
        <f t="shared" si="10"/>
        <v>757288</v>
      </c>
      <c r="R101" s="4">
        <f t="shared" si="11"/>
        <v>77160.42</v>
      </c>
      <c r="S101" s="4">
        <f t="shared" si="12"/>
        <v>5270720.000000001</v>
      </c>
      <c r="T101" s="4">
        <f t="shared" si="13"/>
        <v>2326896</v>
      </c>
      <c r="U101" s="14"/>
      <c r="V101" s="10">
        <f t="shared" si="14"/>
        <v>33801983.74359283</v>
      </c>
      <c r="W101" s="11">
        <f>(0.761+0.013*X101)*V101</f>
        <v>40400047.05892012</v>
      </c>
      <c r="X101" s="8">
        <v>33.39980904301889</v>
      </c>
    </row>
    <row r="102" spans="1:24" ht="14.25" customHeight="1">
      <c r="A102" s="25" t="s">
        <v>48</v>
      </c>
      <c r="B102" s="10">
        <v>37</v>
      </c>
      <c r="C102" s="4">
        <v>22</v>
      </c>
      <c r="D102" s="4"/>
      <c r="E102" s="4"/>
      <c r="F102" s="4"/>
      <c r="G102" s="14"/>
      <c r="H102" s="28">
        <v>3</v>
      </c>
      <c r="I102" s="28">
        <v>250</v>
      </c>
      <c r="J102" s="10">
        <v>53</v>
      </c>
      <c r="K102" s="4">
        <v>78</v>
      </c>
      <c r="L102" s="4"/>
      <c r="M102" s="14"/>
      <c r="N102" s="26">
        <v>3879</v>
      </c>
      <c r="O102" s="15">
        <v>3765470.371201191</v>
      </c>
      <c r="P102" s="5">
        <f t="shared" si="9"/>
        <v>678875</v>
      </c>
      <c r="Q102" s="4">
        <f t="shared" si="10"/>
        <v>40569</v>
      </c>
      <c r="R102" s="4">
        <f t="shared" si="11"/>
        <v>6015</v>
      </c>
      <c r="S102" s="4">
        <f t="shared" si="12"/>
        <v>717880.0000000001</v>
      </c>
      <c r="T102" s="4">
        <f t="shared" si="13"/>
        <v>482159.7</v>
      </c>
      <c r="U102" s="14"/>
      <c r="V102" s="10">
        <f t="shared" si="14"/>
        <v>5690969.071201191</v>
      </c>
      <c r="W102" s="11">
        <f>(0.761+0.013*X102)*V102</f>
        <v>6175835.846857349</v>
      </c>
      <c r="X102" s="8">
        <v>24.938410320874027</v>
      </c>
    </row>
    <row r="103" spans="1:24" ht="14.25" customHeight="1">
      <c r="A103" s="25" t="s">
        <v>69</v>
      </c>
      <c r="B103" s="10">
        <v>184</v>
      </c>
      <c r="C103" s="4">
        <v>242</v>
      </c>
      <c r="D103" s="4">
        <v>57</v>
      </c>
      <c r="E103" s="4">
        <v>3</v>
      </c>
      <c r="F103" s="4">
        <v>3</v>
      </c>
      <c r="G103" s="14">
        <v>0</v>
      </c>
      <c r="H103" s="28">
        <v>87</v>
      </c>
      <c r="I103" s="28">
        <v>8830</v>
      </c>
      <c r="J103" s="10">
        <v>440</v>
      </c>
      <c r="K103" s="4">
        <v>1677</v>
      </c>
      <c r="L103" s="4">
        <v>59</v>
      </c>
      <c r="M103" s="14">
        <v>135</v>
      </c>
      <c r="N103" s="26">
        <v>49780</v>
      </c>
      <c r="O103" s="15">
        <v>61561227.9150898</v>
      </c>
      <c r="P103" s="5">
        <f t="shared" si="9"/>
        <v>12077155</v>
      </c>
      <c r="Q103" s="4">
        <f t="shared" si="10"/>
        <v>1176501</v>
      </c>
      <c r="R103" s="4">
        <f t="shared" si="11"/>
        <v>212449.8</v>
      </c>
      <c r="S103" s="4">
        <f t="shared" si="12"/>
        <v>29745980</v>
      </c>
      <c r="T103" s="4">
        <f t="shared" si="13"/>
        <v>6187654</v>
      </c>
      <c r="U103" s="14"/>
      <c r="V103" s="10">
        <f t="shared" si="14"/>
        <v>110960967.7150898</v>
      </c>
      <c r="W103" s="11">
        <f>(0.761+0.013*X103)*V103</f>
        <v>139253423.74556863</v>
      </c>
      <c r="X103" s="8">
        <v>37.99820398600003</v>
      </c>
    </row>
    <row r="104" spans="1:24" ht="14.25" customHeight="1">
      <c r="A104" s="25" t="s">
        <v>66</v>
      </c>
      <c r="B104" s="10">
        <v>545</v>
      </c>
      <c r="C104" s="4">
        <v>152</v>
      </c>
      <c r="D104" s="4">
        <v>12</v>
      </c>
      <c r="E104" s="4">
        <v>2</v>
      </c>
      <c r="F104" s="4">
        <v>0</v>
      </c>
      <c r="G104" s="14">
        <v>0</v>
      </c>
      <c r="H104" s="28">
        <v>311</v>
      </c>
      <c r="I104" s="28">
        <v>39517</v>
      </c>
      <c r="J104" s="10">
        <v>273</v>
      </c>
      <c r="K104" s="4">
        <v>1885</v>
      </c>
      <c r="L104" s="4">
        <v>189</v>
      </c>
      <c r="M104" s="14">
        <v>165</v>
      </c>
      <c r="N104" s="26">
        <v>78343</v>
      </c>
      <c r="O104" s="15">
        <v>86658417.97245002</v>
      </c>
      <c r="P104" s="5">
        <f t="shared" si="9"/>
        <v>7948157</v>
      </c>
      <c r="Q104" s="4">
        <f t="shared" si="10"/>
        <v>4205653</v>
      </c>
      <c r="R104" s="4">
        <f t="shared" si="11"/>
        <v>950779.0199999999</v>
      </c>
      <c r="S104" s="4">
        <f t="shared" si="12"/>
        <v>44935460</v>
      </c>
      <c r="T104" s="4">
        <f t="shared" si="13"/>
        <v>9738034.9</v>
      </c>
      <c r="U104" s="14"/>
      <c r="V104" s="10">
        <f t="shared" si="14"/>
        <v>154436501.89245</v>
      </c>
      <c r="W104" s="11">
        <f>(0.761+0.013*X104)*V104</f>
        <v>192867830.6314843</v>
      </c>
      <c r="X104" s="8">
        <v>37.5268260707104</v>
      </c>
    </row>
    <row r="105" spans="1:24" ht="14.25" customHeight="1" thickBot="1">
      <c r="A105" s="9" t="s">
        <v>114</v>
      </c>
      <c r="B105" s="31">
        <v>0</v>
      </c>
      <c r="C105" s="32">
        <v>0</v>
      </c>
      <c r="D105" s="32">
        <v>367</v>
      </c>
      <c r="E105" s="32">
        <v>0</v>
      </c>
      <c r="F105" s="32">
        <v>0</v>
      </c>
      <c r="G105" s="33">
        <v>0</v>
      </c>
      <c r="H105" s="9">
        <v>106</v>
      </c>
      <c r="I105" s="9">
        <v>3216</v>
      </c>
      <c r="J105" s="31">
        <v>455</v>
      </c>
      <c r="K105" s="32">
        <v>716</v>
      </c>
      <c r="L105" s="32">
        <v>0</v>
      </c>
      <c r="M105" s="33">
        <v>0</v>
      </c>
      <c r="N105" s="9">
        <v>24805</v>
      </c>
      <c r="O105" s="20">
        <v>23912894.79150751</v>
      </c>
      <c r="P105" s="21">
        <f>7983*B105+17432*C105+67697*(D105+E105)+775973*(F105+G105)</f>
        <v>24844799</v>
      </c>
      <c r="Q105" s="22">
        <f>H105*13523</f>
        <v>1433438</v>
      </c>
      <c r="R105" s="22">
        <f>I105*24.06</f>
        <v>77376.95999999999</v>
      </c>
      <c r="S105" s="22">
        <f>5.48*(J105+K105)*1000+93.53*(L105+M105)*1000</f>
        <v>6417080.000000001</v>
      </c>
      <c r="T105" s="22">
        <f>124.3*N105</f>
        <v>3083261.5</v>
      </c>
      <c r="U105" s="23"/>
      <c r="V105" s="12">
        <f t="shared" si="14"/>
        <v>59768850.25150751</v>
      </c>
      <c r="W105" s="13">
        <f>(0.761+0.013*X105)*V105</f>
        <v>70237250.7913987</v>
      </c>
      <c r="X105" s="9">
        <v>31.857546127018598</v>
      </c>
    </row>
  </sheetData>
  <sheetProtection/>
  <mergeCells count="4">
    <mergeCell ref="B1:G1"/>
    <mergeCell ref="J1:M1"/>
    <mergeCell ref="O1:U1"/>
    <mergeCell ref="V1:W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Espen Gatzwiller (KFST)</cp:lastModifiedBy>
  <cp:lastPrinted>2011-06-09T13:16:43Z</cp:lastPrinted>
  <dcterms:created xsi:type="dcterms:W3CDTF">2011-05-30T08:15:00Z</dcterms:created>
  <dcterms:modified xsi:type="dcterms:W3CDTF">2011-10-14T11:50:01Z</dcterms:modified>
  <cp:category/>
  <cp:version/>
  <cp:contentType/>
  <cp:contentStatus/>
</cp:coreProperties>
</file>