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3545" activeTab="0"/>
  </bookViews>
  <sheets>
    <sheet name="Costdrivere på VAND" sheetId="1" r:id="rId1"/>
  </sheets>
  <definedNames/>
  <calcPr fullCalcOnLoad="1"/>
</workbook>
</file>

<file path=xl/sharedStrings.xml><?xml version="1.0" encoding="utf-8"?>
<sst xmlns="http://schemas.openxmlformats.org/spreadsheetml/2006/main" count="247" uniqueCount="245">
  <si>
    <t>Selskab navn</t>
  </si>
  <si>
    <t>Rebild Vand &amp; Spildevand A/S</t>
  </si>
  <si>
    <t>Løftehøjde i alt (m)</t>
  </si>
  <si>
    <t>Land (længde i km)</t>
  </si>
  <si>
    <t>By (længde i km)</t>
  </si>
  <si>
    <t>City (længde i km)</t>
  </si>
  <si>
    <t>Indre city (længde i km)</t>
  </si>
  <si>
    <t>Land (stk)</t>
  </si>
  <si>
    <t>By (stk)</t>
  </si>
  <si>
    <t>City (stk)</t>
  </si>
  <si>
    <t>Indre city (stk)</t>
  </si>
  <si>
    <t>Antal målere (stk)</t>
  </si>
  <si>
    <t>Faxe Vandværk Smba</t>
  </si>
  <si>
    <t>Otterup Vandværk</t>
  </si>
  <si>
    <t>Oxby Og Ho Vandværk a.m.b.a.</t>
  </si>
  <si>
    <t>Nr. Uttrup Vandværk Amba</t>
  </si>
  <si>
    <t>Dronninglund Vandværk I/S</t>
  </si>
  <si>
    <t>Bogense Forsyningsselskab A.m.b.a</t>
  </si>
  <si>
    <t>Næsby Vandværk</t>
  </si>
  <si>
    <t>Tarup Vandværk</t>
  </si>
  <si>
    <t>Toftlund Vand Amba</t>
  </si>
  <si>
    <t>Vrå Vandværk Amba</t>
  </si>
  <si>
    <t>Vemb Vandværk</t>
  </si>
  <si>
    <t>Vodskov Vandværk</t>
  </si>
  <si>
    <t>Branderup Vandværk</t>
  </si>
  <si>
    <t>Farsø Vandværk I/S</t>
  </si>
  <si>
    <t>Tinglev Vandværk</t>
  </si>
  <si>
    <t>Skærbæk Vandværk</t>
  </si>
  <si>
    <t>Aulum Vandværk Amba</t>
  </si>
  <si>
    <t>Vandværket Lyngen</t>
  </si>
  <si>
    <t>Skovlund/Ansager Vandværk</t>
  </si>
  <si>
    <t>Vamdrup Vandværk</t>
  </si>
  <si>
    <t>Bredebro Andelsvandværk</t>
  </si>
  <si>
    <t>Andelsselskabet Gram Vandværk</t>
  </si>
  <si>
    <t>Nybrovejens Vandværk A.m.b.a</t>
  </si>
  <si>
    <t>Løkken Vandværk</t>
  </si>
  <si>
    <t>Vandcenter Syd as</t>
  </si>
  <si>
    <t>Lille Næstved Vandværk</t>
  </si>
  <si>
    <t>Egå vandværk a.m.b.a</t>
  </si>
  <si>
    <t>Pandrup Vandværk</t>
  </si>
  <si>
    <t>Langeskov Vandværk</t>
  </si>
  <si>
    <t>Vandforsyningen Østlolland a.m.b.a.</t>
  </si>
  <si>
    <t>Glamsbjerg vandværk</t>
  </si>
  <si>
    <t>Asnæs Vandværk Amba</t>
  </si>
  <si>
    <t>Vandfællesskabet Nordvestsjælland a.m.b.a.</t>
  </si>
  <si>
    <t>Jyllinge Vandværk a.m.b.a.</t>
  </si>
  <si>
    <t>TRE-FOR Vand A/S</t>
  </si>
  <si>
    <t>Helsinge Vandværk</t>
  </si>
  <si>
    <t>Andelsselskaber Stenløse Vandværk</t>
  </si>
  <si>
    <t>Hjerting Vandværk Amba</t>
  </si>
  <si>
    <t>Ry Vandværk</t>
  </si>
  <si>
    <t>Galten Vandværk</t>
  </si>
  <si>
    <t>Frederiksberg Vandværk</t>
  </si>
  <si>
    <t>Dianalund Vandværk</t>
  </si>
  <si>
    <t>Herning Vand A/S</t>
  </si>
  <si>
    <t>Energi Viborg Vand A/S</t>
  </si>
  <si>
    <t>KE Vand A/S</t>
  </si>
  <si>
    <t>Struer Forsyning Vand A/S</t>
  </si>
  <si>
    <t>Greve Vandværk A.m.b.a.</t>
  </si>
  <si>
    <t>Vildbjerg Vandværk</t>
  </si>
  <si>
    <t>Hjallerup Vandforsyning</t>
  </si>
  <si>
    <t>FFV Vand A/S</t>
  </si>
  <si>
    <t>Vestforsyning Vand A/S</t>
  </si>
  <si>
    <t>Outrup Vandværk I/S</t>
  </si>
  <si>
    <t>Tistrup Vandværk</t>
  </si>
  <si>
    <t>Haarby Vandværk</t>
  </si>
  <si>
    <t>Bjøvlund Vandværk</t>
  </si>
  <si>
    <t>Hedensted Vandværk</t>
  </si>
  <si>
    <t>Padborg Vandværk A.m.b.a</t>
  </si>
  <si>
    <t>Ringkjøbing-Skjern Vand A/S</t>
  </si>
  <si>
    <t>SK Vand A/S</t>
  </si>
  <si>
    <t>Tune Vandværk A.m.b.a.</t>
  </si>
  <si>
    <t>Grenaa &amp; Anholt Vandforsyning a.m.b.a</t>
  </si>
  <si>
    <t>Lejre Vand A/S</t>
  </si>
  <si>
    <t>Løgten Skødstrup Vandværk A.m.b.a.</t>
  </si>
  <si>
    <t>Løgstør Vand Amba</t>
  </si>
  <si>
    <t>Hjørring Vandselskab A/S</t>
  </si>
  <si>
    <t>NFS Vand A/S</t>
  </si>
  <si>
    <t>Andelsselskabet Ll. Skensved Vandværk</t>
  </si>
  <si>
    <t>Frederiksberg Vand A/S</t>
  </si>
  <si>
    <t>Mariager Vand Amba</t>
  </si>
  <si>
    <t>Fonden Djurs Vand</t>
  </si>
  <si>
    <t>Baunehøj Vandværk A.m.b.A.</t>
  </si>
  <si>
    <t>Frederikshavn Vand A/S</t>
  </si>
  <si>
    <t>Svendborg Vand A/S</t>
  </si>
  <si>
    <t>Vordingborg Vand A/S</t>
  </si>
  <si>
    <t>Skive Vand A/S</t>
  </si>
  <si>
    <t>HTK Vand A/S</t>
  </si>
  <si>
    <t>AquaDjurs as</t>
  </si>
  <si>
    <t>Herlev Vand A/S</t>
  </si>
  <si>
    <t>Køge Vand A/S</t>
  </si>
  <si>
    <t>Hvidovre Vand A/S</t>
  </si>
  <si>
    <t>Lolland Vand A/S</t>
  </si>
  <si>
    <t>Ringsted Vand A/S</t>
  </si>
  <si>
    <t>Brønderslev Vand A/S</t>
  </si>
  <si>
    <t>Andelsselskabet Ejby Vandværk</t>
  </si>
  <si>
    <t>Mariagerfjord Vand a/s</t>
  </si>
  <si>
    <t>Faxe Vandforsyning A/S</t>
  </si>
  <si>
    <t>Høng Vandværk a.m.b.a.</t>
  </si>
  <si>
    <t>Bornholms Vand A/S</t>
  </si>
  <si>
    <t>Hillerød Vand A/S</t>
  </si>
  <si>
    <t>Verdo Vand A/S</t>
  </si>
  <si>
    <t>Odsherred Vand A/S</t>
  </si>
  <si>
    <t>Andelsselskabet Hammerum Vandværk</t>
  </si>
  <si>
    <t>Kalundborg Vandforsyning A/S</t>
  </si>
  <si>
    <t>Kalundborg Overfladevand A/S</t>
  </si>
  <si>
    <t>Hadsten Vandværk A.M.B.A</t>
  </si>
  <si>
    <t>Silkeborg Vand a/s</t>
  </si>
  <si>
    <t>Sønderborg Vandforsyning A/S</t>
  </si>
  <si>
    <t>Gentofte Vand A/S</t>
  </si>
  <si>
    <t>Gladsaxe Vand A/S</t>
  </si>
  <si>
    <t>Sindal Vandværk Amba</t>
  </si>
  <si>
    <t>Tønder Vand A/S</t>
  </si>
  <si>
    <t>Kerteminde Forsyning - Vand A/S</t>
  </si>
  <si>
    <t>VARDE VANDFORSYNING A/S</t>
  </si>
  <si>
    <t>Ærø Vand A/S</t>
  </si>
  <si>
    <t>NK-Vand A/S</t>
  </si>
  <si>
    <t>Assens Vandværk A/S</t>
  </si>
  <si>
    <t>Egedal Vandforsyning A/S</t>
  </si>
  <si>
    <t>Gl. Hørning Vandværk</t>
  </si>
  <si>
    <t>Frederikssund Vand A/S</t>
  </si>
  <si>
    <t>Randers Spildevand A/S</t>
  </si>
  <si>
    <t>Lyngby-Taarbæk Vand A/S</t>
  </si>
  <si>
    <t>Thisted Drikkevand A/S</t>
  </si>
  <si>
    <t>Brande Vandværk a.m.b.a.</t>
  </si>
  <si>
    <t>Hørsholm Vand ApS</t>
  </si>
  <si>
    <t>Halsnaes Forsyning A/S</t>
  </si>
  <si>
    <t>Morsø Forsyning A/S</t>
  </si>
  <si>
    <t>Aalestrup Vand a.m.b.a.</t>
  </si>
  <si>
    <t>Give Vandværk A.m.b.a</t>
  </si>
  <si>
    <t>Hasselager-Kolt Vandværk A.M.B.A.</t>
  </si>
  <si>
    <t>Rønne Vand A/S</t>
  </si>
  <si>
    <t>Guldborgsund Vand A/S</t>
  </si>
  <si>
    <t>Horsens Vand A/S</t>
  </si>
  <si>
    <t>Vesthimmerlands Vand A/S</t>
  </si>
  <si>
    <t>Århus Vand A/S</t>
  </si>
  <si>
    <t>Langeland Vand ApS</t>
  </si>
  <si>
    <t>Fanø Vand A/S</t>
  </si>
  <si>
    <t>Bording Vandværk A.m.b.a</t>
  </si>
  <si>
    <t>Hornbæk Vandværk, a.m.b.a.</t>
  </si>
  <si>
    <t>Aars Vand</t>
  </si>
  <si>
    <t>Hadsund Vandværk a.m.b.a.</t>
  </si>
  <si>
    <t>Odder Vandværk A.m.b.a.</t>
  </si>
  <si>
    <t>Mårslet Vandværk</t>
  </si>
  <si>
    <t>Udsholt Vandværk A.m.b.a.</t>
  </si>
  <si>
    <t>Gilleleje Vandværk a.m.b.a.</t>
  </si>
  <si>
    <t>Vandforsyningen Brovst og Omegn</t>
  </si>
  <si>
    <t>Vejen Forsyning A/S</t>
  </si>
  <si>
    <t>Aalborg Forsyning, Vand A/S</t>
  </si>
  <si>
    <t>Helsingør Vandforsyning</t>
  </si>
  <si>
    <t>Jammerbugt Forsyning A/S</t>
  </si>
  <si>
    <t>Vand Ballerup A/S</t>
  </si>
  <si>
    <t>Esbjerg Vand A/S</t>
  </si>
  <si>
    <t>Rødovre Vand A/S</t>
  </si>
  <si>
    <t>Skanderborg Forsyningsvirksomhed A/S</t>
  </si>
  <si>
    <t>TÅRNBYFORSYNING Vand</t>
  </si>
  <si>
    <t>Fredensborg Vand A/S</t>
  </si>
  <si>
    <t>Hammel Vandværk amba</t>
  </si>
  <si>
    <t>Lindholm Vandværk a.m.b.a</t>
  </si>
  <si>
    <t>Ikast Vandforsyning A.m.b.A</t>
  </si>
  <si>
    <t>Støvring Vandværk a.m.b.a.</t>
  </si>
  <si>
    <t>Rødding Vandværk Amba</t>
  </si>
  <si>
    <t>Christiansfeld Vandforsyning A/S</t>
  </si>
  <si>
    <t>Aabybro Vand A.m.b.a.</t>
  </si>
  <si>
    <t>Lemvig Vand og Spildevand A/S</t>
  </si>
  <si>
    <t>Roskilde Vand A/S</t>
  </si>
  <si>
    <t>Nørre Alslev Vandværk</t>
  </si>
  <si>
    <t>Snejbjerg Vandværk A.m.b.a.</t>
  </si>
  <si>
    <t>Ishøj Vand A/S</t>
  </si>
  <si>
    <t>Haderslev Vand A/S</t>
  </si>
  <si>
    <t>Brørup Vandværk A.m.b.a.</t>
  </si>
  <si>
    <t>Nyhuse Vandværk a.m.b.a.</t>
  </si>
  <si>
    <t>Rudersdal Forsyning A/S</t>
  </si>
  <si>
    <t>Hinnerup Vandværk A.m.b.a.</t>
  </si>
  <si>
    <t>Furesø Vandforsyning a.m.b.a.</t>
  </si>
  <si>
    <t>Bjerringbro Fællesvandværk</t>
  </si>
  <si>
    <t>Holbæk Vand A/S</t>
  </si>
  <si>
    <t>Vallensbæk Vandforsyning A/S</t>
  </si>
  <si>
    <t>Billund Drikkevand A/S</t>
  </si>
  <si>
    <t>Glostrup Vand a/s</t>
  </si>
  <si>
    <t>Albertslund Vand A/S</t>
  </si>
  <si>
    <t>Sjælsø Vand A/S</t>
  </si>
  <si>
    <t>Sorø Vand A/S</t>
  </si>
  <si>
    <t>Ulsted-Ålebæk Vandværk A.m.b.a.</t>
  </si>
  <si>
    <t>Hornslet Vandværk A.m.b.a</t>
  </si>
  <si>
    <t>Videbæk Vand A/S</t>
  </si>
  <si>
    <t>Bolderslev Vandværk</t>
  </si>
  <si>
    <t>Sdr. Felding Vandværk</t>
  </si>
  <si>
    <t>Nordenskov Vandværk</t>
  </si>
  <si>
    <t>Strømmen Vandværk</t>
  </si>
  <si>
    <t>Hurup Vandværk</t>
  </si>
  <si>
    <t>Klemensker Vandværk</t>
  </si>
  <si>
    <t>I/S Ørslev Vandværk</t>
  </si>
  <si>
    <t>Brædstrup Vandværk Amba</t>
  </si>
  <si>
    <t>Grindsted Vandværk A.m.b.a.</t>
  </si>
  <si>
    <t>Helle Vest Vandværk</t>
  </si>
  <si>
    <t>Midtfyns Vandforsyning A.m.b.A.</t>
  </si>
  <si>
    <t>Svinninge Vandværk</t>
  </si>
  <si>
    <t>Sydals Øst Vandforsyning</t>
  </si>
  <si>
    <t>Solrød Vandværk a.m.b.a.</t>
  </si>
  <si>
    <t>Andelsselskabet Marielyst Vandværk</t>
  </si>
  <si>
    <t>Lillerød Andelsvandværk a.m.b.a.</t>
  </si>
  <si>
    <t>Stenlien Vandværk Amba</t>
  </si>
  <si>
    <t>Østvendsyssel Råvandsforsyningsselskab I/S</t>
  </si>
  <si>
    <t>Andelsselskabet Vejgaard Vandværk</t>
  </si>
  <si>
    <t>Andelsselskabet Klinting Vandværk</t>
  </si>
  <si>
    <t>Birkerød Vandforsyning Amba</t>
  </si>
  <si>
    <t>Brøndby Vandforsyning A/S</t>
  </si>
  <si>
    <t>Andelsselskabet Gørlev Vandforsyning</t>
  </si>
  <si>
    <t>BORING</t>
  </si>
  <si>
    <t>VANDV.</t>
  </si>
  <si>
    <t>TRYKFOR</t>
  </si>
  <si>
    <t>RENTLED</t>
  </si>
  <si>
    <t>STIK</t>
  </si>
  <si>
    <t>KUNDER</t>
  </si>
  <si>
    <t>NETVOLUMENMÅL</t>
  </si>
  <si>
    <t>ALDERSKORRIGERET NETVOLUMENMÅL</t>
  </si>
  <si>
    <t>ALDER RENTVANDSLEDNINGER</t>
  </si>
  <si>
    <t>Andelsselskabet Ørbæk Vandværk</t>
  </si>
  <si>
    <t>Dragør Vand A/S</t>
  </si>
  <si>
    <t>Arwos Vand A/S</t>
  </si>
  <si>
    <t>Sunds Vand- og Varmeværk</t>
  </si>
  <si>
    <t>Halsnæs Vandforsyning a.m.b.a.</t>
  </si>
  <si>
    <r>
      <t>Oppumpet vandmængde i alt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/år)</t>
    </r>
  </si>
  <si>
    <r>
      <t>Udpumpet vandmængde i alt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/år)</t>
    </r>
  </si>
  <si>
    <r>
      <t>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/t - 50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/t (stk)</t>
    </r>
  </si>
  <si>
    <r>
      <t>51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/t - 100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/t (stk)</t>
    </r>
  </si>
  <si>
    <r>
      <t>101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/t - 200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/t (stk)</t>
    </r>
  </si>
  <si>
    <r>
      <t>201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/t - 600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/t (stk)</t>
    </r>
  </si>
  <si>
    <r>
      <t>601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/t - max</t>
    </r>
  </si>
  <si>
    <r>
      <t>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/t - 100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/t (stk)</t>
    </r>
  </si>
  <si>
    <r>
      <t>101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/t - 600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/t (stk)</t>
    </r>
  </si>
  <si>
    <t>Haarlev Vandværk</t>
  </si>
  <si>
    <t>Ulfborg Vandværk AMBA</t>
  </si>
  <si>
    <t>Boring</t>
  </si>
  <si>
    <t>Vandværk</t>
  </si>
  <si>
    <t>Trykforøgere</t>
  </si>
  <si>
    <t>Rentvandsledning</t>
  </si>
  <si>
    <t>Stik</t>
  </si>
  <si>
    <t>målere</t>
  </si>
  <si>
    <t>Netvolumen bidrag</t>
  </si>
  <si>
    <t>Trykforøgere (sammenslåede kategorier)</t>
  </si>
  <si>
    <t>Total netvolumenmål og alderskorrigeret netvolumenmål</t>
  </si>
  <si>
    <t>Alder rentvandsledning</t>
  </si>
  <si>
    <t>Særlige forhold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</si>
</sst>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#,##0.0"/>
    <numFmt numFmtId="177" formatCode="0.0000"/>
    <numFmt numFmtId="178" formatCode="0.000"/>
  </numFmts>
  <fonts count="22">
    <font>
      <sz val="10"/>
      <name val="Arial"/>
      <family val="0"/>
    </font>
    <font>
      <vertAlign val="superscript"/>
      <sz val="10"/>
      <name val="Arial"/>
      <family val="2"/>
    </font>
    <font>
      <sz val="11"/>
      <color indexed="52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8" fillId="9" borderId="2" applyNumberFormat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6" borderId="2" applyNumberFormat="0" applyAlignment="0" applyProtection="0"/>
    <xf numFmtId="0" fontId="12" fillId="11" borderId="3" applyNumberFormat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9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6" borderId="0" applyNumberFormat="0" applyBorder="0" applyAlignment="0" applyProtection="0"/>
    <xf numFmtId="4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3" fontId="0" fillId="0" borderId="0" xfId="0" applyNumberForma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3" fontId="0" fillId="0" borderId="12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right" vertical="top" wrapText="1"/>
    </xf>
    <xf numFmtId="0" fontId="0" fillId="0" borderId="18" xfId="0" applyFill="1" applyBorder="1" applyAlignment="1">
      <alignment wrapText="1"/>
    </xf>
    <xf numFmtId="0" fontId="0" fillId="0" borderId="17" xfId="0" applyFill="1" applyBorder="1" applyAlignment="1">
      <alignment wrapText="1"/>
    </xf>
    <xf numFmtId="1" fontId="0" fillId="0" borderId="14" xfId="0" applyNumberFormat="1" applyFont="1" applyFill="1" applyBorder="1" applyAlignment="1">
      <alignment wrapText="1"/>
    </xf>
    <xf numFmtId="3" fontId="0" fillId="0" borderId="18" xfId="0" applyNumberFormat="1" applyFill="1" applyBorder="1" applyAlignment="1">
      <alignment wrapText="1"/>
    </xf>
    <xf numFmtId="0" fontId="21" fillId="0" borderId="19" xfId="0" applyFont="1" applyFill="1" applyBorder="1" applyAlignment="1">
      <alignment horizontal="center"/>
    </xf>
    <xf numFmtId="3" fontId="0" fillId="0" borderId="13" xfId="0" applyNumberForma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21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 7" xfId="50"/>
    <cellStyle name="Normal 8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2"/>
  <sheetViews>
    <sheetView tabSelected="1" zoomScalePageLayoutView="0" workbookViewId="0" topLeftCell="A1">
      <pane xSplit="1" ySplit="2" topLeftCell="V8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B97" sqref="AB97"/>
    </sheetView>
  </sheetViews>
  <sheetFormatPr defaultColWidth="9.140625" defaultRowHeight="14.25" customHeight="1"/>
  <cols>
    <col min="1" max="1" width="38.57421875" style="4" customWidth="1"/>
    <col min="2" max="2" width="16.28125" style="4" customWidth="1"/>
    <col min="3" max="3" width="17.28125" style="4" customWidth="1"/>
    <col min="4" max="4" width="15.8515625" style="4" customWidth="1"/>
    <col min="5" max="5" width="12.28125" style="4" customWidth="1"/>
    <col min="6" max="6" width="13.421875" style="4" customWidth="1"/>
    <col min="7" max="7" width="14.421875" style="4" customWidth="1"/>
    <col min="8" max="8" width="13.421875" style="4" customWidth="1"/>
    <col min="9" max="9" width="10.28125" style="4" customWidth="1"/>
    <col min="10" max="10" width="9.7109375" style="4" customWidth="1"/>
    <col min="11" max="13" width="9.140625" style="4" customWidth="1"/>
    <col min="14" max="14" width="10.28125" style="4" customWidth="1"/>
    <col min="15" max="15" width="9.421875" style="4" customWidth="1"/>
    <col min="16" max="16" width="9.28125" style="4" customWidth="1"/>
    <col min="17" max="17" width="10.28125" style="4" customWidth="1"/>
    <col min="18" max="18" width="11.7109375" style="4" customWidth="1"/>
    <col min="19" max="19" width="10.421875" style="4" customWidth="1"/>
    <col min="20" max="20" width="10.00390625" style="4" customWidth="1"/>
    <col min="21" max="21" width="20.57421875" style="4" customWidth="1"/>
    <col min="22" max="22" width="20.57421875" style="2" customWidth="1"/>
    <col min="23" max="23" width="10.8515625" style="4" customWidth="1"/>
    <col min="24" max="24" width="11.421875" style="4" customWidth="1"/>
    <col min="25" max="25" width="10.28125" style="4" customWidth="1"/>
    <col min="26" max="26" width="13.421875" style="4" bestFit="1" customWidth="1"/>
    <col min="27" max="27" width="10.140625" style="4" bestFit="1" customWidth="1"/>
    <col min="28" max="28" width="10.00390625" style="4" bestFit="1" customWidth="1"/>
    <col min="29" max="29" width="30.28125" style="3" bestFit="1" customWidth="1"/>
    <col min="30" max="30" width="17.8515625" style="2" bestFit="1" customWidth="1"/>
    <col min="31" max="31" width="38.57421875" style="2" bestFit="1" customWidth="1"/>
    <col min="32" max="16384" width="9.140625" style="4" customWidth="1"/>
  </cols>
  <sheetData>
    <row r="1" spans="1:31" ht="14.25" customHeight="1">
      <c r="A1" s="85" t="s">
        <v>0</v>
      </c>
      <c r="B1" s="91" t="s">
        <v>234</v>
      </c>
      <c r="C1" s="93"/>
      <c r="D1" s="59" t="s">
        <v>235</v>
      </c>
      <c r="E1" s="91" t="s">
        <v>236</v>
      </c>
      <c r="F1" s="92"/>
      <c r="G1" s="92"/>
      <c r="H1" s="92"/>
      <c r="I1" s="93"/>
      <c r="J1" s="91" t="s">
        <v>237</v>
      </c>
      <c r="K1" s="92"/>
      <c r="L1" s="92"/>
      <c r="M1" s="93"/>
      <c r="N1" s="91" t="s">
        <v>238</v>
      </c>
      <c r="O1" s="96"/>
      <c r="P1" s="96"/>
      <c r="Q1" s="97"/>
      <c r="R1" s="59" t="s">
        <v>239</v>
      </c>
      <c r="S1" s="91" t="s">
        <v>241</v>
      </c>
      <c r="T1" s="92"/>
      <c r="U1" s="93"/>
      <c r="V1" s="98" t="s">
        <v>240</v>
      </c>
      <c r="W1" s="99"/>
      <c r="X1" s="99"/>
      <c r="Y1" s="99"/>
      <c r="Z1" s="99"/>
      <c r="AA1" s="99"/>
      <c r="AB1" s="100"/>
      <c r="AC1" s="84" t="s">
        <v>243</v>
      </c>
      <c r="AD1" s="94" t="s">
        <v>242</v>
      </c>
      <c r="AE1" s="95"/>
    </row>
    <row r="2" spans="1:32" s="1" customFormat="1" ht="41.25">
      <c r="A2" s="27" t="s">
        <v>0</v>
      </c>
      <c r="B2" s="74" t="s">
        <v>2</v>
      </c>
      <c r="C2" s="75" t="s">
        <v>223</v>
      </c>
      <c r="D2" s="76" t="s">
        <v>224</v>
      </c>
      <c r="E2" s="74" t="s">
        <v>225</v>
      </c>
      <c r="F2" s="77" t="s">
        <v>226</v>
      </c>
      <c r="G2" s="77" t="s">
        <v>227</v>
      </c>
      <c r="H2" s="77" t="s">
        <v>228</v>
      </c>
      <c r="I2" s="75" t="s">
        <v>229</v>
      </c>
      <c r="J2" s="74" t="s">
        <v>3</v>
      </c>
      <c r="K2" s="77" t="s">
        <v>4</v>
      </c>
      <c r="L2" s="77" t="s">
        <v>5</v>
      </c>
      <c r="M2" s="75" t="s">
        <v>6</v>
      </c>
      <c r="N2" s="74" t="s">
        <v>7</v>
      </c>
      <c r="O2" s="77" t="s">
        <v>8</v>
      </c>
      <c r="P2" s="77" t="s">
        <v>9</v>
      </c>
      <c r="Q2" s="75" t="s">
        <v>10</v>
      </c>
      <c r="R2" s="76" t="s">
        <v>11</v>
      </c>
      <c r="S2" s="78" t="s">
        <v>230</v>
      </c>
      <c r="T2" s="79" t="s">
        <v>231</v>
      </c>
      <c r="U2" s="75" t="s">
        <v>229</v>
      </c>
      <c r="V2" s="86" t="s">
        <v>244</v>
      </c>
      <c r="W2" s="74" t="s">
        <v>209</v>
      </c>
      <c r="X2" s="79" t="s">
        <v>210</v>
      </c>
      <c r="Y2" s="79" t="s">
        <v>211</v>
      </c>
      <c r="Z2" s="79" t="s">
        <v>212</v>
      </c>
      <c r="AA2" s="79" t="s">
        <v>213</v>
      </c>
      <c r="AB2" s="80" t="s">
        <v>214</v>
      </c>
      <c r="AC2" s="81" t="s">
        <v>217</v>
      </c>
      <c r="AD2" s="82" t="s">
        <v>215</v>
      </c>
      <c r="AE2" s="83" t="s">
        <v>216</v>
      </c>
      <c r="AF2" s="15"/>
    </row>
    <row r="3" spans="1:31" ht="14.25" customHeight="1">
      <c r="A3" s="28" t="s">
        <v>180</v>
      </c>
      <c r="B3" s="31">
        <v>34</v>
      </c>
      <c r="C3" s="32">
        <v>444675</v>
      </c>
      <c r="D3" s="43">
        <v>422589</v>
      </c>
      <c r="E3" s="31">
        <v>0</v>
      </c>
      <c r="F3" s="19">
        <v>0</v>
      </c>
      <c r="G3" s="19">
        <v>0</v>
      </c>
      <c r="H3" s="19">
        <v>1</v>
      </c>
      <c r="I3" s="33">
        <v>1</v>
      </c>
      <c r="J3" s="31">
        <v>2</v>
      </c>
      <c r="K3" s="19">
        <v>83</v>
      </c>
      <c r="L3" s="19">
        <v>0</v>
      </c>
      <c r="M3" s="33">
        <v>0</v>
      </c>
      <c r="N3" s="31">
        <v>83</v>
      </c>
      <c r="O3" s="20">
        <v>2916</v>
      </c>
      <c r="P3" s="19">
        <v>0</v>
      </c>
      <c r="Q3" s="33">
        <v>0</v>
      </c>
      <c r="R3" s="43">
        <v>7963</v>
      </c>
      <c r="S3" s="61">
        <f aca="true" t="shared" si="0" ref="S3:S66">SUM(E3:F3)</f>
        <v>0</v>
      </c>
      <c r="T3" s="17">
        <f aca="true" t="shared" si="1" ref="T3:T66">SUM(G3:H3)</f>
        <v>1</v>
      </c>
      <c r="U3" s="50">
        <f aca="true" t="shared" si="2" ref="U3:U66">I3</f>
        <v>1</v>
      </c>
      <c r="V3" s="87"/>
      <c r="W3" s="65">
        <f aca="true" t="shared" si="3" ref="W3:W66">1.428*B3^(0.195)*C3^(0.864)</f>
        <v>215414.78159369715</v>
      </c>
      <c r="X3" s="18">
        <f aca="true" t="shared" si="4" ref="X3:X66">1.27*D3^(1.028)</f>
        <v>771343.1345829024</v>
      </c>
      <c r="Y3" s="18">
        <f aca="true" t="shared" si="5" ref="Y3:Y66">53204*S3+125224*T3+411776*U3</f>
        <v>537000</v>
      </c>
      <c r="Z3" s="18">
        <f aca="true" t="shared" si="6" ref="Z3:Z43">6.04*(J3+K3)*1000+52.38*(L3+M3)*1000</f>
        <v>513400</v>
      </c>
      <c r="AA3" s="18">
        <f aca="true" t="shared" si="7" ref="AA3:AA66">170*(N3+O3)+530*P3+1398*Q3</f>
        <v>509830</v>
      </c>
      <c r="AB3" s="66">
        <f aca="true" t="shared" si="8" ref="AB3:AB66">145.3*R3</f>
        <v>1157023.9000000001</v>
      </c>
      <c r="AC3" s="70">
        <v>36.13879301</v>
      </c>
      <c r="AD3" s="65">
        <f>SUM(W3:AB3)+V3</f>
        <v>3704011.8161766</v>
      </c>
      <c r="AE3" s="66">
        <f aca="true" t="shared" si="9" ref="AE3:AE66">(0.485+0.018*AC3)*AD3</f>
        <v>4205899.024810856</v>
      </c>
    </row>
    <row r="4" spans="1:31" ht="14.25" customHeight="1">
      <c r="A4" s="28" t="s">
        <v>48</v>
      </c>
      <c r="B4" s="31">
        <v>0</v>
      </c>
      <c r="C4" s="33">
        <v>0</v>
      </c>
      <c r="D4" s="43">
        <v>280930</v>
      </c>
      <c r="E4" s="31"/>
      <c r="F4" s="19"/>
      <c r="G4" s="19"/>
      <c r="H4" s="19"/>
      <c r="I4" s="33"/>
      <c r="J4" s="31">
        <v>6</v>
      </c>
      <c r="K4" s="19">
        <v>54</v>
      </c>
      <c r="L4" s="19"/>
      <c r="M4" s="33"/>
      <c r="N4" s="31">
        <v>7</v>
      </c>
      <c r="O4" s="20">
        <v>2283</v>
      </c>
      <c r="P4" s="19"/>
      <c r="Q4" s="33"/>
      <c r="R4" s="45">
        <v>2270</v>
      </c>
      <c r="S4" s="61">
        <f t="shared" si="0"/>
        <v>0</v>
      </c>
      <c r="T4" s="17">
        <f t="shared" si="1"/>
        <v>0</v>
      </c>
      <c r="U4" s="50">
        <f t="shared" si="2"/>
        <v>0</v>
      </c>
      <c r="V4" s="87"/>
      <c r="W4" s="65">
        <f t="shared" si="3"/>
        <v>0</v>
      </c>
      <c r="X4" s="18">
        <f t="shared" si="4"/>
        <v>506947.03518621315</v>
      </c>
      <c r="Y4" s="18">
        <f t="shared" si="5"/>
        <v>0</v>
      </c>
      <c r="Z4" s="18">
        <f t="shared" si="6"/>
        <v>362400</v>
      </c>
      <c r="AA4" s="18">
        <f t="shared" si="7"/>
        <v>389300</v>
      </c>
      <c r="AB4" s="66">
        <f t="shared" si="8"/>
        <v>329831</v>
      </c>
      <c r="AC4" s="70">
        <v>28.0543709</v>
      </c>
      <c r="AD4" s="65">
        <f aca="true" t="shared" si="10" ref="AD4:AD67">SUM(W4:AB4)+V4</f>
        <v>1588478.0351862132</v>
      </c>
      <c r="AE4" s="66">
        <f t="shared" si="9"/>
        <v>1572559.3824464243</v>
      </c>
    </row>
    <row r="5" spans="1:31" ht="14.25" customHeight="1">
      <c r="A5" s="28" t="s">
        <v>95</v>
      </c>
      <c r="B5" s="31">
        <v>157</v>
      </c>
      <c r="C5" s="32">
        <v>256524</v>
      </c>
      <c r="D5" s="43">
        <v>249354</v>
      </c>
      <c r="E5" s="31">
        <v>1</v>
      </c>
      <c r="F5" s="19">
        <v>0</v>
      </c>
      <c r="G5" s="19">
        <v>0</v>
      </c>
      <c r="H5" s="19">
        <v>0</v>
      </c>
      <c r="I5" s="33">
        <v>0</v>
      </c>
      <c r="J5" s="31">
        <v>28</v>
      </c>
      <c r="K5" s="19">
        <v>36</v>
      </c>
      <c r="L5" s="19">
        <v>0</v>
      </c>
      <c r="M5" s="33">
        <v>0</v>
      </c>
      <c r="N5" s="31">
        <v>195</v>
      </c>
      <c r="O5" s="20">
        <v>1621</v>
      </c>
      <c r="P5" s="19">
        <v>0</v>
      </c>
      <c r="Q5" s="33">
        <v>0</v>
      </c>
      <c r="R5" s="43">
        <v>1754</v>
      </c>
      <c r="S5" s="61">
        <f t="shared" si="0"/>
        <v>1</v>
      </c>
      <c r="T5" s="17">
        <f t="shared" si="1"/>
        <v>0</v>
      </c>
      <c r="U5" s="50">
        <f t="shared" si="2"/>
        <v>0</v>
      </c>
      <c r="V5" s="87"/>
      <c r="W5" s="65">
        <f t="shared" si="3"/>
        <v>180474.2453527075</v>
      </c>
      <c r="X5" s="18">
        <f t="shared" si="4"/>
        <v>448467.44026808493</v>
      </c>
      <c r="Y5" s="18">
        <f t="shared" si="5"/>
        <v>53204</v>
      </c>
      <c r="Z5" s="18">
        <f t="shared" si="6"/>
        <v>386560</v>
      </c>
      <c r="AA5" s="18">
        <f t="shared" si="7"/>
        <v>308720</v>
      </c>
      <c r="AB5" s="66">
        <f t="shared" si="8"/>
        <v>254856.2</v>
      </c>
      <c r="AC5" s="70">
        <v>31.71865748</v>
      </c>
      <c r="AD5" s="65">
        <f t="shared" si="10"/>
        <v>1632281.8856207924</v>
      </c>
      <c r="AE5" s="66">
        <f t="shared" si="9"/>
        <v>1723584.9352607445</v>
      </c>
    </row>
    <row r="6" spans="1:31" ht="14.25" customHeight="1">
      <c r="A6" s="28" t="s">
        <v>33</v>
      </c>
      <c r="B6" s="31">
        <v>425</v>
      </c>
      <c r="C6" s="32">
        <v>319623</v>
      </c>
      <c r="D6" s="43">
        <v>319653</v>
      </c>
      <c r="E6" s="31">
        <v>1</v>
      </c>
      <c r="F6" s="19"/>
      <c r="G6" s="19"/>
      <c r="H6" s="19"/>
      <c r="I6" s="33"/>
      <c r="J6" s="31">
        <v>23</v>
      </c>
      <c r="K6" s="19">
        <v>35</v>
      </c>
      <c r="L6" s="19"/>
      <c r="M6" s="33"/>
      <c r="N6" s="31"/>
      <c r="O6" s="20">
        <v>1386</v>
      </c>
      <c r="P6" s="19"/>
      <c r="Q6" s="33"/>
      <c r="R6" s="43">
        <v>1324</v>
      </c>
      <c r="S6" s="61">
        <f t="shared" si="0"/>
        <v>1</v>
      </c>
      <c r="T6" s="17">
        <f t="shared" si="1"/>
        <v>0</v>
      </c>
      <c r="U6" s="50">
        <f t="shared" si="2"/>
        <v>0</v>
      </c>
      <c r="V6" s="87"/>
      <c r="W6" s="65">
        <f t="shared" si="3"/>
        <v>265015.5157318696</v>
      </c>
      <c r="X6" s="18">
        <f t="shared" si="4"/>
        <v>578913.2792725392</v>
      </c>
      <c r="Y6" s="18">
        <f t="shared" si="5"/>
        <v>53204</v>
      </c>
      <c r="Z6" s="18">
        <f t="shared" si="6"/>
        <v>350320</v>
      </c>
      <c r="AA6" s="18">
        <f t="shared" si="7"/>
        <v>235620</v>
      </c>
      <c r="AB6" s="66">
        <f t="shared" si="8"/>
        <v>192377.2</v>
      </c>
      <c r="AC6" s="70">
        <v>22.77515356</v>
      </c>
      <c r="AD6" s="65">
        <f t="shared" si="10"/>
        <v>1675449.9950044088</v>
      </c>
      <c r="AE6" s="66">
        <f t="shared" si="9"/>
        <v>1499448.6041070176</v>
      </c>
    </row>
    <row r="7" spans="1:31" ht="14.25" customHeight="1">
      <c r="A7" s="28" t="s">
        <v>208</v>
      </c>
      <c r="B7" s="31">
        <v>466</v>
      </c>
      <c r="C7" s="32">
        <v>825477</v>
      </c>
      <c r="D7" s="43">
        <v>798725</v>
      </c>
      <c r="E7" s="31">
        <v>2</v>
      </c>
      <c r="F7" s="17"/>
      <c r="G7" s="19"/>
      <c r="H7" s="17"/>
      <c r="I7" s="50"/>
      <c r="J7" s="34">
        <v>149.962</v>
      </c>
      <c r="K7" s="20">
        <v>13.338</v>
      </c>
      <c r="L7" s="17"/>
      <c r="M7" s="50"/>
      <c r="N7" s="34">
        <v>1667</v>
      </c>
      <c r="O7" s="20">
        <v>1724</v>
      </c>
      <c r="P7" s="17"/>
      <c r="Q7" s="50"/>
      <c r="R7" s="43">
        <v>3489</v>
      </c>
      <c r="S7" s="61">
        <f t="shared" si="0"/>
        <v>2</v>
      </c>
      <c r="T7" s="17">
        <f t="shared" si="1"/>
        <v>0</v>
      </c>
      <c r="U7" s="50">
        <f t="shared" si="2"/>
        <v>0</v>
      </c>
      <c r="V7" s="87"/>
      <c r="W7" s="65">
        <f t="shared" si="3"/>
        <v>612486.5574483477</v>
      </c>
      <c r="X7" s="18">
        <f t="shared" si="4"/>
        <v>1484116.9417718903</v>
      </c>
      <c r="Y7" s="18">
        <f t="shared" si="5"/>
        <v>106408</v>
      </c>
      <c r="Z7" s="18">
        <f t="shared" si="6"/>
        <v>986331.9999999999</v>
      </c>
      <c r="AA7" s="18">
        <f t="shared" si="7"/>
        <v>576470</v>
      </c>
      <c r="AB7" s="66">
        <f t="shared" si="8"/>
        <v>506951.7</v>
      </c>
      <c r="AC7" s="70">
        <v>31.597095131463167</v>
      </c>
      <c r="AD7" s="65">
        <f t="shared" si="10"/>
        <v>4272765.199220238</v>
      </c>
      <c r="AE7" s="66">
        <f t="shared" si="9"/>
        <v>4502416.554156822</v>
      </c>
    </row>
    <row r="8" spans="1:31" ht="14.25" customHeight="1">
      <c r="A8" s="28" t="s">
        <v>103</v>
      </c>
      <c r="B8" s="31">
        <v>28</v>
      </c>
      <c r="C8" s="32">
        <v>252109</v>
      </c>
      <c r="D8" s="43">
        <v>247041</v>
      </c>
      <c r="E8" s="31">
        <v>1</v>
      </c>
      <c r="F8" s="19">
        <v>1</v>
      </c>
      <c r="G8" s="19">
        <v>0</v>
      </c>
      <c r="H8" s="19">
        <v>0</v>
      </c>
      <c r="I8" s="33">
        <v>0</v>
      </c>
      <c r="J8" s="34">
        <v>26.921</v>
      </c>
      <c r="K8" s="20">
        <v>48.399</v>
      </c>
      <c r="L8" s="19">
        <v>0</v>
      </c>
      <c r="M8" s="33">
        <v>0</v>
      </c>
      <c r="N8" s="31">
        <v>78</v>
      </c>
      <c r="O8" s="20">
        <v>1570</v>
      </c>
      <c r="P8" s="19">
        <v>0</v>
      </c>
      <c r="Q8" s="33">
        <v>0</v>
      </c>
      <c r="R8" s="43">
        <v>1795</v>
      </c>
      <c r="S8" s="61">
        <f t="shared" si="0"/>
        <v>2</v>
      </c>
      <c r="T8" s="17">
        <f t="shared" si="1"/>
        <v>0</v>
      </c>
      <c r="U8" s="50">
        <f t="shared" si="2"/>
        <v>0</v>
      </c>
      <c r="V8" s="87"/>
      <c r="W8" s="65">
        <f t="shared" si="3"/>
        <v>127027.09250970684</v>
      </c>
      <c r="X8" s="18">
        <f t="shared" si="4"/>
        <v>444191.5480162763</v>
      </c>
      <c r="Y8" s="18">
        <f t="shared" si="5"/>
        <v>106408</v>
      </c>
      <c r="Z8" s="18">
        <f t="shared" si="6"/>
        <v>454932.8</v>
      </c>
      <c r="AA8" s="18">
        <f t="shared" si="7"/>
        <v>280160</v>
      </c>
      <c r="AB8" s="66">
        <f t="shared" si="8"/>
        <v>260813.50000000003</v>
      </c>
      <c r="AC8" s="70">
        <v>19.62</v>
      </c>
      <c r="AD8" s="65">
        <f t="shared" si="10"/>
        <v>1673532.9405259832</v>
      </c>
      <c r="AE8" s="66">
        <f t="shared" si="9"/>
        <v>1402688.3694312582</v>
      </c>
    </row>
    <row r="9" spans="1:31" ht="14.25" customHeight="1">
      <c r="A9" s="28" t="s">
        <v>205</v>
      </c>
      <c r="B9" s="34">
        <v>1055</v>
      </c>
      <c r="C9" s="32">
        <v>691000</v>
      </c>
      <c r="D9" s="43">
        <v>681955</v>
      </c>
      <c r="E9" s="31"/>
      <c r="F9" s="19"/>
      <c r="G9" s="19"/>
      <c r="H9" s="19"/>
      <c r="I9" s="33"/>
      <c r="J9" s="31">
        <v>133</v>
      </c>
      <c r="K9" s="19">
        <v>2</v>
      </c>
      <c r="L9" s="19"/>
      <c r="M9" s="33"/>
      <c r="N9" s="34">
        <v>3465</v>
      </c>
      <c r="O9" s="19">
        <v>300</v>
      </c>
      <c r="P9" s="19"/>
      <c r="Q9" s="33"/>
      <c r="R9" s="43">
        <v>3765</v>
      </c>
      <c r="S9" s="61">
        <f t="shared" si="0"/>
        <v>0</v>
      </c>
      <c r="T9" s="17">
        <f t="shared" si="1"/>
        <v>0</v>
      </c>
      <c r="U9" s="50">
        <f t="shared" si="2"/>
        <v>0</v>
      </c>
      <c r="V9" s="87"/>
      <c r="W9" s="65">
        <f t="shared" si="3"/>
        <v>615986.8911235962</v>
      </c>
      <c r="X9" s="18">
        <f t="shared" si="4"/>
        <v>1261550.3806661812</v>
      </c>
      <c r="Y9" s="18">
        <f t="shared" si="5"/>
        <v>0</v>
      </c>
      <c r="Z9" s="18">
        <f t="shared" si="6"/>
        <v>815400</v>
      </c>
      <c r="AA9" s="18">
        <f t="shared" si="7"/>
        <v>640050</v>
      </c>
      <c r="AB9" s="66">
        <f t="shared" si="8"/>
        <v>547054.5</v>
      </c>
      <c r="AC9" s="70">
        <v>35.36657279433969</v>
      </c>
      <c r="AD9" s="65">
        <f t="shared" si="10"/>
        <v>3880041.7717897776</v>
      </c>
      <c r="AE9" s="66">
        <f t="shared" si="9"/>
        <v>4351848.295125516</v>
      </c>
    </row>
    <row r="10" spans="1:31" ht="14.25" customHeight="1">
      <c r="A10" s="28" t="s">
        <v>78</v>
      </c>
      <c r="B10" s="31">
        <v>58</v>
      </c>
      <c r="C10" s="32">
        <v>471546</v>
      </c>
      <c r="D10" s="43">
        <v>471546</v>
      </c>
      <c r="E10" s="31">
        <v>1</v>
      </c>
      <c r="F10" s="19"/>
      <c r="G10" s="19"/>
      <c r="H10" s="19"/>
      <c r="I10" s="33"/>
      <c r="J10" s="31">
        <v>18</v>
      </c>
      <c r="K10" s="19">
        <v>15</v>
      </c>
      <c r="L10" s="19"/>
      <c r="M10" s="33"/>
      <c r="N10" s="31">
        <v>143</v>
      </c>
      <c r="O10" s="19">
        <v>596</v>
      </c>
      <c r="P10" s="19"/>
      <c r="Q10" s="33"/>
      <c r="R10" s="45">
        <v>737</v>
      </c>
      <c r="S10" s="61">
        <f t="shared" si="0"/>
        <v>1</v>
      </c>
      <c r="T10" s="17">
        <f t="shared" si="1"/>
        <v>0</v>
      </c>
      <c r="U10" s="50">
        <f t="shared" si="2"/>
        <v>0</v>
      </c>
      <c r="V10" s="87"/>
      <c r="W10" s="65">
        <f t="shared" si="3"/>
        <v>251490.42715043607</v>
      </c>
      <c r="X10" s="18">
        <f t="shared" si="4"/>
        <v>863349.1385032234</v>
      </c>
      <c r="Y10" s="18">
        <f t="shared" si="5"/>
        <v>53204</v>
      </c>
      <c r="Z10" s="18">
        <f t="shared" si="6"/>
        <v>199320</v>
      </c>
      <c r="AA10" s="18">
        <f t="shared" si="7"/>
        <v>125630</v>
      </c>
      <c r="AB10" s="66">
        <f t="shared" si="8"/>
        <v>107086.1</v>
      </c>
      <c r="AC10" s="70">
        <v>30.9231659</v>
      </c>
      <c r="AD10" s="65">
        <f t="shared" si="10"/>
        <v>1600079.6656536595</v>
      </c>
      <c r="AE10" s="66">
        <f t="shared" si="9"/>
        <v>1666670.1590180683</v>
      </c>
    </row>
    <row r="11" spans="1:31" ht="14.25" customHeight="1">
      <c r="A11" s="28" t="s">
        <v>200</v>
      </c>
      <c r="B11" s="31">
        <v>291</v>
      </c>
      <c r="C11" s="32">
        <v>236112</v>
      </c>
      <c r="D11" s="43">
        <v>234262</v>
      </c>
      <c r="E11" s="31"/>
      <c r="F11" s="19"/>
      <c r="G11" s="19"/>
      <c r="H11" s="19"/>
      <c r="I11" s="33"/>
      <c r="J11" s="31">
        <v>156</v>
      </c>
      <c r="K11" s="19"/>
      <c r="L11" s="19"/>
      <c r="M11" s="33"/>
      <c r="N11" s="34">
        <v>5854</v>
      </c>
      <c r="O11" s="19"/>
      <c r="P11" s="19"/>
      <c r="Q11" s="33"/>
      <c r="R11" s="43">
        <v>5257</v>
      </c>
      <c r="S11" s="61">
        <f t="shared" si="0"/>
        <v>0</v>
      </c>
      <c r="T11" s="17">
        <f t="shared" si="1"/>
        <v>0</v>
      </c>
      <c r="U11" s="50">
        <f t="shared" si="2"/>
        <v>0</v>
      </c>
      <c r="V11" s="87"/>
      <c r="W11" s="65">
        <f t="shared" si="3"/>
        <v>189479.11346186325</v>
      </c>
      <c r="X11" s="18">
        <f t="shared" si="4"/>
        <v>420588.331145108</v>
      </c>
      <c r="Y11" s="18">
        <f t="shared" si="5"/>
        <v>0</v>
      </c>
      <c r="Z11" s="18">
        <f t="shared" si="6"/>
        <v>942240</v>
      </c>
      <c r="AA11" s="18">
        <f t="shared" si="7"/>
        <v>995180</v>
      </c>
      <c r="AB11" s="66">
        <f t="shared" si="8"/>
        <v>763842.1000000001</v>
      </c>
      <c r="AC11" s="70">
        <v>30.43981128</v>
      </c>
      <c r="AD11" s="65">
        <f t="shared" si="10"/>
        <v>3311329.544606971</v>
      </c>
      <c r="AE11" s="66">
        <f t="shared" si="9"/>
        <v>3420327.2647614223</v>
      </c>
    </row>
    <row r="12" spans="1:31" ht="14.25" customHeight="1">
      <c r="A12" s="28" t="s">
        <v>204</v>
      </c>
      <c r="B12" s="31">
        <v>343</v>
      </c>
      <c r="C12" s="32">
        <v>565308</v>
      </c>
      <c r="D12" s="43">
        <v>566542</v>
      </c>
      <c r="E12" s="31">
        <v>1</v>
      </c>
      <c r="F12" s="19">
        <v>3</v>
      </c>
      <c r="G12" s="19"/>
      <c r="H12" s="19"/>
      <c r="I12" s="33"/>
      <c r="J12" s="31">
        <v>0</v>
      </c>
      <c r="K12" s="19">
        <v>53</v>
      </c>
      <c r="L12" s="19">
        <v>10</v>
      </c>
      <c r="M12" s="33">
        <v>1</v>
      </c>
      <c r="N12" s="31">
        <v>14</v>
      </c>
      <c r="O12" s="20">
        <v>2264</v>
      </c>
      <c r="P12" s="19">
        <v>421</v>
      </c>
      <c r="Q12" s="33">
        <v>32</v>
      </c>
      <c r="R12" s="43">
        <v>3073</v>
      </c>
      <c r="S12" s="61">
        <f t="shared" si="0"/>
        <v>4</v>
      </c>
      <c r="T12" s="17">
        <f t="shared" si="1"/>
        <v>0</v>
      </c>
      <c r="U12" s="50">
        <f t="shared" si="2"/>
        <v>0</v>
      </c>
      <c r="V12" s="87"/>
      <c r="W12" s="65">
        <f t="shared" si="3"/>
        <v>415991.93840663746</v>
      </c>
      <c r="X12" s="18">
        <f t="shared" si="4"/>
        <v>1042620.6720451927</v>
      </c>
      <c r="Y12" s="18">
        <f t="shared" si="5"/>
        <v>212816</v>
      </c>
      <c r="Z12" s="18">
        <f t="shared" si="6"/>
        <v>896300.0000000001</v>
      </c>
      <c r="AA12" s="18">
        <f t="shared" si="7"/>
        <v>655126</v>
      </c>
      <c r="AB12" s="66">
        <f t="shared" si="8"/>
        <v>446506.9</v>
      </c>
      <c r="AC12" s="70">
        <v>38.25970675</v>
      </c>
      <c r="AD12" s="65">
        <f t="shared" si="10"/>
        <v>3669361.51045183</v>
      </c>
      <c r="AE12" s="66">
        <f t="shared" si="9"/>
        <v>4306636.8488623705</v>
      </c>
    </row>
    <row r="13" spans="1:31" ht="14.25" customHeight="1">
      <c r="A13" s="28" t="s">
        <v>88</v>
      </c>
      <c r="B13" s="31">
        <v>134</v>
      </c>
      <c r="C13" s="32">
        <v>235341</v>
      </c>
      <c r="D13" s="43">
        <v>233163</v>
      </c>
      <c r="E13" s="31">
        <v>1</v>
      </c>
      <c r="F13" s="19">
        <v>0</v>
      </c>
      <c r="G13" s="19">
        <v>0</v>
      </c>
      <c r="H13" s="19">
        <v>0</v>
      </c>
      <c r="I13" s="33">
        <v>0</v>
      </c>
      <c r="J13" s="31">
        <v>75</v>
      </c>
      <c r="K13" s="19">
        <v>25</v>
      </c>
      <c r="L13" s="19">
        <v>0</v>
      </c>
      <c r="M13" s="33">
        <v>0</v>
      </c>
      <c r="N13" s="31">
        <v>596</v>
      </c>
      <c r="O13" s="20">
        <v>1119</v>
      </c>
      <c r="P13" s="19">
        <v>0</v>
      </c>
      <c r="Q13" s="33">
        <v>0</v>
      </c>
      <c r="R13" s="43">
        <v>1907</v>
      </c>
      <c r="S13" s="61">
        <f t="shared" si="0"/>
        <v>1</v>
      </c>
      <c r="T13" s="17">
        <f t="shared" si="1"/>
        <v>0</v>
      </c>
      <c r="U13" s="50">
        <f t="shared" si="2"/>
        <v>0</v>
      </c>
      <c r="V13" s="87"/>
      <c r="W13" s="65">
        <f t="shared" si="3"/>
        <v>162427.80101645528</v>
      </c>
      <c r="X13" s="18">
        <f t="shared" si="4"/>
        <v>418560.0992334923</v>
      </c>
      <c r="Y13" s="18">
        <f t="shared" si="5"/>
        <v>53204</v>
      </c>
      <c r="Z13" s="18">
        <f t="shared" si="6"/>
        <v>604000</v>
      </c>
      <c r="AA13" s="18">
        <f t="shared" si="7"/>
        <v>291550</v>
      </c>
      <c r="AB13" s="66">
        <f t="shared" si="8"/>
        <v>277087.10000000003</v>
      </c>
      <c r="AC13" s="70">
        <v>32.97464291</v>
      </c>
      <c r="AD13" s="65">
        <f t="shared" si="10"/>
        <v>1806829.0002499477</v>
      </c>
      <c r="AE13" s="66">
        <f t="shared" si="9"/>
        <v>1948743.8046093627</v>
      </c>
    </row>
    <row r="14" spans="1:31" ht="14.25" customHeight="1">
      <c r="A14" s="28" t="s">
        <v>43</v>
      </c>
      <c r="B14" s="31">
        <v>60</v>
      </c>
      <c r="C14" s="32">
        <v>262239</v>
      </c>
      <c r="D14" s="43">
        <v>250809</v>
      </c>
      <c r="E14" s="31">
        <v>4</v>
      </c>
      <c r="F14" s="19">
        <v>1</v>
      </c>
      <c r="G14" s="19"/>
      <c r="H14" s="19"/>
      <c r="I14" s="33"/>
      <c r="J14" s="31">
        <v>52</v>
      </c>
      <c r="K14" s="19">
        <v>34</v>
      </c>
      <c r="L14" s="19"/>
      <c r="M14" s="33"/>
      <c r="N14" s="31">
        <v>404</v>
      </c>
      <c r="O14" s="20">
        <v>1468</v>
      </c>
      <c r="P14" s="19"/>
      <c r="Q14" s="33"/>
      <c r="R14" s="43">
        <v>1860</v>
      </c>
      <c r="S14" s="61">
        <f t="shared" si="0"/>
        <v>5</v>
      </c>
      <c r="T14" s="17">
        <f t="shared" si="1"/>
        <v>0</v>
      </c>
      <c r="U14" s="50">
        <f t="shared" si="2"/>
        <v>0</v>
      </c>
      <c r="V14" s="87"/>
      <c r="W14" s="65">
        <f t="shared" si="3"/>
        <v>152483.25401299685</v>
      </c>
      <c r="X14" s="18">
        <f t="shared" si="4"/>
        <v>451157.77362318407</v>
      </c>
      <c r="Y14" s="18">
        <f t="shared" si="5"/>
        <v>266020</v>
      </c>
      <c r="Z14" s="18">
        <f t="shared" si="6"/>
        <v>519440.00000000006</v>
      </c>
      <c r="AA14" s="18">
        <f t="shared" si="7"/>
        <v>318240</v>
      </c>
      <c r="AB14" s="66">
        <f t="shared" si="8"/>
        <v>270258</v>
      </c>
      <c r="AC14" s="70">
        <v>32.0445686</v>
      </c>
      <c r="AD14" s="65">
        <f t="shared" si="10"/>
        <v>1977599.0276361809</v>
      </c>
      <c r="AE14" s="66">
        <f t="shared" si="9"/>
        <v>2099819.0670824037</v>
      </c>
    </row>
    <row r="15" spans="1:31" ht="14.25" customHeight="1">
      <c r="A15" s="28" t="s">
        <v>117</v>
      </c>
      <c r="B15" s="31">
        <v>537</v>
      </c>
      <c r="C15" s="32">
        <v>757363</v>
      </c>
      <c r="D15" s="43">
        <v>749967</v>
      </c>
      <c r="E15" s="31">
        <v>4</v>
      </c>
      <c r="F15" s="19">
        <v>3</v>
      </c>
      <c r="G15" s="19"/>
      <c r="H15" s="19"/>
      <c r="I15" s="33"/>
      <c r="J15" s="31">
        <v>62.6</v>
      </c>
      <c r="K15" s="19">
        <v>65.4</v>
      </c>
      <c r="L15" s="19"/>
      <c r="M15" s="33"/>
      <c r="N15" s="34">
        <v>876</v>
      </c>
      <c r="O15" s="19">
        <v>2930</v>
      </c>
      <c r="P15" s="19"/>
      <c r="Q15" s="33"/>
      <c r="R15" s="43">
        <v>4198</v>
      </c>
      <c r="S15" s="61">
        <f t="shared" si="0"/>
        <v>7</v>
      </c>
      <c r="T15" s="17">
        <f t="shared" si="1"/>
        <v>0</v>
      </c>
      <c r="U15" s="50">
        <f t="shared" si="2"/>
        <v>0</v>
      </c>
      <c r="V15" s="87"/>
      <c r="W15" s="65">
        <f t="shared" si="3"/>
        <v>584509.9683080846</v>
      </c>
      <c r="X15" s="18">
        <f t="shared" si="4"/>
        <v>1391063.8200942047</v>
      </c>
      <c r="Y15" s="18">
        <f t="shared" si="5"/>
        <v>372428</v>
      </c>
      <c r="Z15" s="18">
        <f t="shared" si="6"/>
        <v>773120</v>
      </c>
      <c r="AA15" s="18">
        <f t="shared" si="7"/>
        <v>647020</v>
      </c>
      <c r="AB15" s="66">
        <f t="shared" si="8"/>
        <v>609969.4</v>
      </c>
      <c r="AC15" s="70">
        <v>31.08453789</v>
      </c>
      <c r="AD15" s="65">
        <f t="shared" si="10"/>
        <v>4378111.1884022895</v>
      </c>
      <c r="AE15" s="66">
        <f t="shared" si="9"/>
        <v>4573032.062580541</v>
      </c>
    </row>
    <row r="16" spans="1:31" ht="14.25" customHeight="1">
      <c r="A16" s="28" t="s">
        <v>28</v>
      </c>
      <c r="B16" s="31">
        <v>88</v>
      </c>
      <c r="C16" s="32">
        <v>321704</v>
      </c>
      <c r="D16" s="43">
        <v>310965</v>
      </c>
      <c r="E16" s="31">
        <v>3</v>
      </c>
      <c r="F16" s="19"/>
      <c r="G16" s="19"/>
      <c r="H16" s="19"/>
      <c r="I16" s="33"/>
      <c r="J16" s="31">
        <v>84</v>
      </c>
      <c r="K16" s="19">
        <v>37</v>
      </c>
      <c r="L16" s="19"/>
      <c r="M16" s="33"/>
      <c r="N16" s="31">
        <v>239</v>
      </c>
      <c r="O16" s="20">
        <v>1532</v>
      </c>
      <c r="P16" s="19"/>
      <c r="Q16" s="33"/>
      <c r="R16" s="43">
        <v>1872</v>
      </c>
      <c r="S16" s="61">
        <f t="shared" si="0"/>
        <v>3</v>
      </c>
      <c r="T16" s="17">
        <f t="shared" si="1"/>
        <v>0</v>
      </c>
      <c r="U16" s="50">
        <f t="shared" si="2"/>
        <v>0</v>
      </c>
      <c r="V16" s="87"/>
      <c r="W16" s="65">
        <f t="shared" si="3"/>
        <v>196040.00760768418</v>
      </c>
      <c r="X16" s="18">
        <f t="shared" si="4"/>
        <v>562744.3637418031</v>
      </c>
      <c r="Y16" s="18">
        <f t="shared" si="5"/>
        <v>159612</v>
      </c>
      <c r="Z16" s="18">
        <f t="shared" si="6"/>
        <v>730840</v>
      </c>
      <c r="AA16" s="18">
        <f t="shared" si="7"/>
        <v>301070</v>
      </c>
      <c r="AB16" s="66">
        <f t="shared" si="8"/>
        <v>272001.60000000003</v>
      </c>
      <c r="AC16" s="70">
        <v>25.38985360991002</v>
      </c>
      <c r="AD16" s="65">
        <f t="shared" si="10"/>
        <v>2222307.971349487</v>
      </c>
      <c r="AE16" s="66">
        <f t="shared" si="9"/>
        <v>2093452.6993410937</v>
      </c>
    </row>
    <row r="17" spans="1:31" ht="14.25" customHeight="1">
      <c r="A17" s="28" t="s">
        <v>82</v>
      </c>
      <c r="B17" s="31">
        <v>405</v>
      </c>
      <c r="C17" s="32">
        <v>300218</v>
      </c>
      <c r="D17" s="43">
        <v>296210</v>
      </c>
      <c r="E17" s="31">
        <v>1</v>
      </c>
      <c r="F17" s="19"/>
      <c r="G17" s="19"/>
      <c r="H17" s="19"/>
      <c r="I17" s="33"/>
      <c r="J17" s="31">
        <v>102</v>
      </c>
      <c r="K17" s="19">
        <v>46</v>
      </c>
      <c r="L17" s="19">
        <v>0</v>
      </c>
      <c r="M17" s="33">
        <v>0</v>
      </c>
      <c r="N17" s="31">
        <v>730</v>
      </c>
      <c r="O17" s="20">
        <v>2181</v>
      </c>
      <c r="P17" s="19">
        <v>0</v>
      </c>
      <c r="Q17" s="33">
        <v>0</v>
      </c>
      <c r="R17" s="43">
        <v>2873</v>
      </c>
      <c r="S17" s="61">
        <f t="shared" si="0"/>
        <v>1</v>
      </c>
      <c r="T17" s="17">
        <f t="shared" si="1"/>
        <v>0</v>
      </c>
      <c r="U17" s="50">
        <f t="shared" si="2"/>
        <v>0</v>
      </c>
      <c r="V17" s="87"/>
      <c r="W17" s="65">
        <f t="shared" si="3"/>
        <v>248706.5765482083</v>
      </c>
      <c r="X17" s="18">
        <f t="shared" si="4"/>
        <v>535313.5409388108</v>
      </c>
      <c r="Y17" s="18">
        <f t="shared" si="5"/>
        <v>53204</v>
      </c>
      <c r="Z17" s="18">
        <f t="shared" si="6"/>
        <v>893920</v>
      </c>
      <c r="AA17" s="18">
        <f t="shared" si="7"/>
        <v>494870</v>
      </c>
      <c r="AB17" s="66">
        <f t="shared" si="8"/>
        <v>417446.9</v>
      </c>
      <c r="AC17" s="70">
        <v>37.81673736</v>
      </c>
      <c r="AD17" s="65">
        <f t="shared" si="10"/>
        <v>2643461.017487019</v>
      </c>
      <c r="AE17" s="66">
        <f t="shared" si="9"/>
        <v>3081485.8718358926</v>
      </c>
    </row>
    <row r="18" spans="1:31" ht="14.25" customHeight="1">
      <c r="A18" s="28" t="s">
        <v>178</v>
      </c>
      <c r="B18" s="31">
        <v>596</v>
      </c>
      <c r="C18" s="32">
        <v>864466</v>
      </c>
      <c r="D18" s="43">
        <v>841789</v>
      </c>
      <c r="E18" s="31"/>
      <c r="F18" s="19">
        <v>3</v>
      </c>
      <c r="G18" s="19"/>
      <c r="H18" s="19"/>
      <c r="I18" s="33"/>
      <c r="J18" s="31">
        <v>66</v>
      </c>
      <c r="K18" s="19">
        <v>86</v>
      </c>
      <c r="L18" s="19"/>
      <c r="M18" s="33"/>
      <c r="N18" s="34">
        <v>153</v>
      </c>
      <c r="O18" s="19">
        <v>3363</v>
      </c>
      <c r="P18" s="19"/>
      <c r="Q18" s="33"/>
      <c r="R18" s="43">
        <v>3546</v>
      </c>
      <c r="S18" s="61">
        <f t="shared" si="0"/>
        <v>3</v>
      </c>
      <c r="T18" s="17">
        <f t="shared" si="1"/>
        <v>0</v>
      </c>
      <c r="U18" s="50">
        <f t="shared" si="2"/>
        <v>0</v>
      </c>
      <c r="V18" s="87"/>
      <c r="W18" s="65">
        <f t="shared" si="3"/>
        <v>668730.9572579254</v>
      </c>
      <c r="X18" s="18">
        <f t="shared" si="4"/>
        <v>1566436.009463037</v>
      </c>
      <c r="Y18" s="18">
        <f t="shared" si="5"/>
        <v>159612</v>
      </c>
      <c r="Z18" s="18">
        <f t="shared" si="6"/>
        <v>918080</v>
      </c>
      <c r="AA18" s="18">
        <f t="shared" si="7"/>
        <v>597720</v>
      </c>
      <c r="AB18" s="66">
        <f t="shared" si="8"/>
        <v>515233.80000000005</v>
      </c>
      <c r="AC18" s="70">
        <v>22.60050173</v>
      </c>
      <c r="AD18" s="65">
        <f t="shared" si="10"/>
        <v>4425812.766720963</v>
      </c>
      <c r="AE18" s="66">
        <f t="shared" si="9"/>
        <v>3946979.7954964647</v>
      </c>
    </row>
    <row r="19" spans="1:31" ht="14.25" customHeight="1">
      <c r="A19" s="28" t="s">
        <v>206</v>
      </c>
      <c r="B19" s="31">
        <v>261</v>
      </c>
      <c r="C19" s="32">
        <v>1268211</v>
      </c>
      <c r="D19" s="43">
        <v>1267647</v>
      </c>
      <c r="E19" s="31">
        <v>1</v>
      </c>
      <c r="F19" s="19">
        <v>2</v>
      </c>
      <c r="G19" s="17"/>
      <c r="H19" s="17"/>
      <c r="I19" s="50"/>
      <c r="J19" s="31">
        <v>27</v>
      </c>
      <c r="K19" s="19">
        <v>119</v>
      </c>
      <c r="L19" s="17"/>
      <c r="M19" s="50"/>
      <c r="N19" s="31">
        <v>470</v>
      </c>
      <c r="O19" s="20">
        <v>5590</v>
      </c>
      <c r="P19" s="17"/>
      <c r="Q19" s="50"/>
      <c r="R19" s="43">
        <v>6062</v>
      </c>
      <c r="S19" s="61">
        <f t="shared" si="0"/>
        <v>3</v>
      </c>
      <c r="T19" s="17">
        <f t="shared" si="1"/>
        <v>0</v>
      </c>
      <c r="U19" s="50">
        <f t="shared" si="2"/>
        <v>0</v>
      </c>
      <c r="V19" s="87"/>
      <c r="W19" s="65">
        <f t="shared" si="3"/>
        <v>792739.641625691</v>
      </c>
      <c r="X19" s="18">
        <f t="shared" si="4"/>
        <v>2386085.5311343325</v>
      </c>
      <c r="Y19" s="18">
        <f t="shared" si="5"/>
        <v>159612</v>
      </c>
      <c r="Z19" s="18">
        <f t="shared" si="6"/>
        <v>881840</v>
      </c>
      <c r="AA19" s="18">
        <f t="shared" si="7"/>
        <v>1030200</v>
      </c>
      <c r="AB19" s="66">
        <f t="shared" si="8"/>
        <v>880808.6000000001</v>
      </c>
      <c r="AC19" s="70">
        <v>36.60856548</v>
      </c>
      <c r="AD19" s="65">
        <f t="shared" si="10"/>
        <v>6131285.772760024</v>
      </c>
      <c r="AE19" s="66">
        <f t="shared" si="9"/>
        <v>7013909.980184811</v>
      </c>
    </row>
    <row r="20" spans="1:31" ht="14.25" customHeight="1">
      <c r="A20" s="28" t="s">
        <v>175</v>
      </c>
      <c r="B20" s="31">
        <v>420</v>
      </c>
      <c r="C20" s="32">
        <v>572538</v>
      </c>
      <c r="D20" s="43">
        <v>546362</v>
      </c>
      <c r="E20" s="31">
        <v>3</v>
      </c>
      <c r="F20" s="19">
        <v>0</v>
      </c>
      <c r="G20" s="19">
        <v>0</v>
      </c>
      <c r="H20" s="19">
        <v>0</v>
      </c>
      <c r="I20" s="33">
        <v>0</v>
      </c>
      <c r="J20" s="31"/>
      <c r="K20" s="19">
        <v>82</v>
      </c>
      <c r="L20" s="19"/>
      <c r="M20" s="33"/>
      <c r="N20" s="31">
        <v>96</v>
      </c>
      <c r="O20" s="20">
        <v>2920</v>
      </c>
      <c r="P20" s="19"/>
      <c r="Q20" s="33"/>
      <c r="R20" s="43">
        <v>3101</v>
      </c>
      <c r="S20" s="61">
        <f t="shared" si="0"/>
        <v>3</v>
      </c>
      <c r="T20" s="17">
        <f t="shared" si="1"/>
        <v>0</v>
      </c>
      <c r="U20" s="50">
        <f t="shared" si="2"/>
        <v>0</v>
      </c>
      <c r="V20" s="87"/>
      <c r="W20" s="65">
        <f t="shared" si="3"/>
        <v>437526.8890756953</v>
      </c>
      <c r="X20" s="18">
        <f t="shared" si="4"/>
        <v>1004462.3450315639</v>
      </c>
      <c r="Y20" s="18">
        <f t="shared" si="5"/>
        <v>159612</v>
      </c>
      <c r="Z20" s="18">
        <f t="shared" si="6"/>
        <v>495280.00000000006</v>
      </c>
      <c r="AA20" s="18">
        <f t="shared" si="7"/>
        <v>512720</v>
      </c>
      <c r="AB20" s="66">
        <f t="shared" si="8"/>
        <v>450575.30000000005</v>
      </c>
      <c r="AC20" s="70">
        <v>31.68571912</v>
      </c>
      <c r="AD20" s="65">
        <f t="shared" si="10"/>
        <v>3060176.5341072595</v>
      </c>
      <c r="AE20" s="66">
        <f t="shared" si="9"/>
        <v>3229535.7131541</v>
      </c>
    </row>
    <row r="21" spans="1:31" ht="14.25" customHeight="1">
      <c r="A21" s="28" t="s">
        <v>66</v>
      </c>
      <c r="B21" s="31">
        <v>280</v>
      </c>
      <c r="C21" s="32">
        <v>421681</v>
      </c>
      <c r="D21" s="43">
        <v>410636</v>
      </c>
      <c r="E21" s="31">
        <v>4</v>
      </c>
      <c r="F21" s="19"/>
      <c r="G21" s="19"/>
      <c r="H21" s="19"/>
      <c r="I21" s="33"/>
      <c r="J21" s="31">
        <v>12</v>
      </c>
      <c r="K21" s="19"/>
      <c r="L21" s="19"/>
      <c r="M21" s="33"/>
      <c r="N21" s="31">
        <v>0</v>
      </c>
      <c r="O21" s="19"/>
      <c r="P21" s="19"/>
      <c r="Q21" s="33"/>
      <c r="R21" s="45">
        <v>12</v>
      </c>
      <c r="S21" s="61">
        <f t="shared" si="0"/>
        <v>4</v>
      </c>
      <c r="T21" s="17">
        <f t="shared" si="1"/>
        <v>0</v>
      </c>
      <c r="U21" s="50">
        <f t="shared" si="2"/>
        <v>0</v>
      </c>
      <c r="V21" s="87"/>
      <c r="W21" s="65">
        <f t="shared" si="3"/>
        <v>310391.79193747684</v>
      </c>
      <c r="X21" s="18">
        <f t="shared" si="4"/>
        <v>748923.6381312344</v>
      </c>
      <c r="Y21" s="18">
        <f t="shared" si="5"/>
        <v>212816</v>
      </c>
      <c r="Z21" s="18">
        <f t="shared" si="6"/>
        <v>72480</v>
      </c>
      <c r="AA21" s="18">
        <f t="shared" si="7"/>
        <v>0</v>
      </c>
      <c r="AB21" s="66">
        <f t="shared" si="8"/>
        <v>1743.6000000000001</v>
      </c>
      <c r="AC21" s="70">
        <v>9</v>
      </c>
      <c r="AD21" s="65">
        <f t="shared" si="10"/>
        <v>1346355.0300687114</v>
      </c>
      <c r="AE21" s="66">
        <f t="shared" si="9"/>
        <v>871091.7044544563</v>
      </c>
    </row>
    <row r="22" spans="1:31" ht="14.25" customHeight="1">
      <c r="A22" s="28" t="s">
        <v>17</v>
      </c>
      <c r="B22" s="31">
        <v>45</v>
      </c>
      <c r="C22" s="32">
        <v>264200</v>
      </c>
      <c r="D22" s="43">
        <v>259200</v>
      </c>
      <c r="E22" s="31">
        <v>0</v>
      </c>
      <c r="F22" s="19">
        <v>0</v>
      </c>
      <c r="G22" s="19">
        <v>0</v>
      </c>
      <c r="H22" s="19">
        <v>0</v>
      </c>
      <c r="I22" s="33">
        <v>0</v>
      </c>
      <c r="J22" s="31">
        <v>29</v>
      </c>
      <c r="K22" s="19">
        <v>30</v>
      </c>
      <c r="L22" s="19">
        <v>0</v>
      </c>
      <c r="M22" s="33">
        <v>0</v>
      </c>
      <c r="N22" s="31">
        <v>301</v>
      </c>
      <c r="O22" s="20">
        <v>1533</v>
      </c>
      <c r="P22" s="19">
        <v>0</v>
      </c>
      <c r="Q22" s="33">
        <v>0</v>
      </c>
      <c r="R22" s="43">
        <v>1834</v>
      </c>
      <c r="S22" s="61">
        <f t="shared" si="0"/>
        <v>0</v>
      </c>
      <c r="T22" s="17">
        <f t="shared" si="1"/>
        <v>0</v>
      </c>
      <c r="U22" s="50">
        <f t="shared" si="2"/>
        <v>0</v>
      </c>
      <c r="V22" s="87"/>
      <c r="W22" s="65">
        <f t="shared" si="3"/>
        <v>145095.7187940879</v>
      </c>
      <c r="X22" s="18">
        <f t="shared" si="4"/>
        <v>466681.40648690093</v>
      </c>
      <c r="Y22" s="18">
        <f t="shared" si="5"/>
        <v>0</v>
      </c>
      <c r="Z22" s="18">
        <f t="shared" si="6"/>
        <v>356360</v>
      </c>
      <c r="AA22" s="18">
        <f t="shared" si="7"/>
        <v>311780</v>
      </c>
      <c r="AB22" s="66">
        <f t="shared" si="8"/>
        <v>266480.2</v>
      </c>
      <c r="AC22" s="70">
        <v>34.24753554</v>
      </c>
      <c r="AD22" s="65">
        <f t="shared" si="10"/>
        <v>1546397.3252809888</v>
      </c>
      <c r="AE22" s="66">
        <f t="shared" si="9"/>
        <v>1703288.0551786683</v>
      </c>
    </row>
    <row r="23" spans="1:31" ht="14.25" customHeight="1">
      <c r="A23" s="28" t="s">
        <v>186</v>
      </c>
      <c r="B23" s="31">
        <v>22</v>
      </c>
      <c r="C23" s="32">
        <v>273664</v>
      </c>
      <c r="D23" s="43">
        <v>273664</v>
      </c>
      <c r="E23" s="31">
        <v>0</v>
      </c>
      <c r="F23" s="19">
        <v>0</v>
      </c>
      <c r="G23" s="19">
        <v>0</v>
      </c>
      <c r="H23" s="19">
        <v>0</v>
      </c>
      <c r="I23" s="33">
        <v>0</v>
      </c>
      <c r="J23" s="31">
        <v>39</v>
      </c>
      <c r="K23" s="19">
        <v>25</v>
      </c>
      <c r="L23" s="19">
        <v>0</v>
      </c>
      <c r="M23" s="33">
        <v>0</v>
      </c>
      <c r="N23" s="31">
        <v>112</v>
      </c>
      <c r="O23" s="19">
        <v>637</v>
      </c>
      <c r="P23" s="19">
        <v>0</v>
      </c>
      <c r="Q23" s="33">
        <v>0</v>
      </c>
      <c r="R23" s="45">
        <v>750</v>
      </c>
      <c r="S23" s="61">
        <f t="shared" si="0"/>
        <v>0</v>
      </c>
      <c r="T23" s="17">
        <f t="shared" si="1"/>
        <v>0</v>
      </c>
      <c r="U23" s="50">
        <f t="shared" si="2"/>
        <v>0</v>
      </c>
      <c r="V23" s="87"/>
      <c r="W23" s="65">
        <f t="shared" si="3"/>
        <v>130093.82937033288</v>
      </c>
      <c r="X23" s="18">
        <f t="shared" si="4"/>
        <v>493473.10304530506</v>
      </c>
      <c r="Y23" s="18">
        <f t="shared" si="5"/>
        <v>0</v>
      </c>
      <c r="Z23" s="18">
        <f t="shared" si="6"/>
        <v>386560</v>
      </c>
      <c r="AA23" s="18">
        <f t="shared" si="7"/>
        <v>127330</v>
      </c>
      <c r="AB23" s="66">
        <f t="shared" si="8"/>
        <v>108975.00000000001</v>
      </c>
      <c r="AC23" s="70">
        <v>23.03310375</v>
      </c>
      <c r="AD23" s="65">
        <f t="shared" si="10"/>
        <v>1246431.932415638</v>
      </c>
      <c r="AE23" s="66">
        <f t="shared" si="9"/>
        <v>1121285.015521147</v>
      </c>
    </row>
    <row r="24" spans="1:31" ht="14.25" customHeight="1">
      <c r="A24" s="28" t="s">
        <v>138</v>
      </c>
      <c r="B24" s="31">
        <v>150</v>
      </c>
      <c r="C24" s="32">
        <v>309736</v>
      </c>
      <c r="D24" s="43">
        <v>300715</v>
      </c>
      <c r="E24" s="31">
        <v>2</v>
      </c>
      <c r="F24" s="19"/>
      <c r="G24" s="19"/>
      <c r="H24" s="19"/>
      <c r="I24" s="33"/>
      <c r="J24" s="31">
        <v>105</v>
      </c>
      <c r="K24" s="19">
        <v>22</v>
      </c>
      <c r="L24" s="19"/>
      <c r="M24" s="33"/>
      <c r="N24" s="31">
        <v>596</v>
      </c>
      <c r="O24" s="20">
        <v>1038</v>
      </c>
      <c r="P24" s="19"/>
      <c r="Q24" s="33"/>
      <c r="R24" s="43">
        <v>1714</v>
      </c>
      <c r="S24" s="61">
        <f t="shared" si="0"/>
        <v>2</v>
      </c>
      <c r="T24" s="17">
        <f t="shared" si="1"/>
        <v>0</v>
      </c>
      <c r="U24" s="50">
        <f t="shared" si="2"/>
        <v>0</v>
      </c>
      <c r="V24" s="87"/>
      <c r="W24" s="65">
        <f t="shared" si="3"/>
        <v>210514.88986354717</v>
      </c>
      <c r="X24" s="18">
        <f t="shared" si="4"/>
        <v>543684.754708794</v>
      </c>
      <c r="Y24" s="18">
        <f t="shared" si="5"/>
        <v>106408</v>
      </c>
      <c r="Z24" s="18">
        <f t="shared" si="6"/>
        <v>767080</v>
      </c>
      <c r="AA24" s="18">
        <f t="shared" si="7"/>
        <v>277780</v>
      </c>
      <c r="AB24" s="66">
        <f t="shared" si="8"/>
        <v>249044.2</v>
      </c>
      <c r="AC24" s="70">
        <v>22.80796732</v>
      </c>
      <c r="AD24" s="65">
        <f t="shared" si="10"/>
        <v>2154511.844572341</v>
      </c>
      <c r="AE24" s="66">
        <f t="shared" si="9"/>
        <v>1929458.8879656452</v>
      </c>
    </row>
    <row r="25" spans="1:31" ht="14.25" customHeight="1">
      <c r="A25" s="28" t="s">
        <v>99</v>
      </c>
      <c r="B25" s="31">
        <v>506</v>
      </c>
      <c r="C25" s="32">
        <v>1549020</v>
      </c>
      <c r="D25" s="43">
        <v>1501347</v>
      </c>
      <c r="E25" s="31">
        <v>9</v>
      </c>
      <c r="F25" s="19">
        <v>1</v>
      </c>
      <c r="G25" s="19"/>
      <c r="H25" s="19"/>
      <c r="I25" s="33"/>
      <c r="J25" s="31">
        <v>461</v>
      </c>
      <c r="K25" s="19">
        <v>210</v>
      </c>
      <c r="L25" s="19"/>
      <c r="M25" s="33"/>
      <c r="N25" s="34">
        <v>2426</v>
      </c>
      <c r="O25" s="20">
        <v>8404</v>
      </c>
      <c r="P25" s="19"/>
      <c r="Q25" s="33"/>
      <c r="R25" s="43">
        <v>10830</v>
      </c>
      <c r="S25" s="61">
        <f t="shared" si="0"/>
        <v>10</v>
      </c>
      <c r="T25" s="17">
        <f t="shared" si="1"/>
        <v>0</v>
      </c>
      <c r="U25" s="50">
        <f t="shared" si="2"/>
        <v>0</v>
      </c>
      <c r="V25" s="87"/>
      <c r="W25" s="65">
        <f t="shared" si="3"/>
        <v>1072128.468124882</v>
      </c>
      <c r="X25" s="18">
        <f t="shared" si="4"/>
        <v>2839397.997478863</v>
      </c>
      <c r="Y25" s="18">
        <f t="shared" si="5"/>
        <v>532040</v>
      </c>
      <c r="Z25" s="18">
        <f t="shared" si="6"/>
        <v>4052840</v>
      </c>
      <c r="AA25" s="18">
        <f t="shared" si="7"/>
        <v>1841100</v>
      </c>
      <c r="AB25" s="66">
        <f t="shared" si="8"/>
        <v>1573599.0000000002</v>
      </c>
      <c r="AC25" s="70">
        <v>29.33579573</v>
      </c>
      <c r="AD25" s="65">
        <f t="shared" si="10"/>
        <v>11911105.465603746</v>
      </c>
      <c r="AE25" s="66">
        <f t="shared" si="9"/>
        <v>12066477.774251701</v>
      </c>
    </row>
    <row r="26" spans="1:31" ht="14.25" customHeight="1">
      <c r="A26" s="28" t="s">
        <v>124</v>
      </c>
      <c r="B26" s="31">
        <v>110</v>
      </c>
      <c r="C26" s="32">
        <v>730191</v>
      </c>
      <c r="D26" s="43">
        <v>714318</v>
      </c>
      <c r="E26" s="31">
        <v>4</v>
      </c>
      <c r="F26" s="19">
        <v>0</v>
      </c>
      <c r="G26" s="19">
        <v>0</v>
      </c>
      <c r="H26" s="19">
        <v>0</v>
      </c>
      <c r="I26" s="33">
        <v>0</v>
      </c>
      <c r="J26" s="31">
        <v>75</v>
      </c>
      <c r="K26" s="19">
        <v>92</v>
      </c>
      <c r="L26" s="19">
        <v>0</v>
      </c>
      <c r="M26" s="33">
        <v>0</v>
      </c>
      <c r="N26" s="31">
        <v>203</v>
      </c>
      <c r="O26" s="20">
        <v>2407</v>
      </c>
      <c r="P26" s="19">
        <v>0</v>
      </c>
      <c r="Q26" s="33">
        <v>0</v>
      </c>
      <c r="R26" s="43">
        <v>2710</v>
      </c>
      <c r="S26" s="61">
        <f t="shared" si="0"/>
        <v>4</v>
      </c>
      <c r="T26" s="17">
        <f t="shared" si="1"/>
        <v>0</v>
      </c>
      <c r="U26" s="50">
        <f t="shared" si="2"/>
        <v>0</v>
      </c>
      <c r="V26" s="87"/>
      <c r="W26" s="65">
        <f t="shared" si="3"/>
        <v>415727.6363433801</v>
      </c>
      <c r="X26" s="18">
        <f t="shared" si="4"/>
        <v>1323135.371342476</v>
      </c>
      <c r="Y26" s="18">
        <f t="shared" si="5"/>
        <v>212816</v>
      </c>
      <c r="Z26" s="18">
        <f t="shared" si="6"/>
        <v>1008680</v>
      </c>
      <c r="AA26" s="18">
        <f t="shared" si="7"/>
        <v>443700</v>
      </c>
      <c r="AB26" s="66">
        <f t="shared" si="8"/>
        <v>393763.00000000006</v>
      </c>
      <c r="AC26" s="70">
        <v>31.551451893533667</v>
      </c>
      <c r="AD26" s="65">
        <f t="shared" si="10"/>
        <v>3797822.007685856</v>
      </c>
      <c r="AE26" s="66">
        <f t="shared" si="9"/>
        <v>3998826.0444903066</v>
      </c>
    </row>
    <row r="27" spans="1:31" ht="14.25" customHeight="1">
      <c r="A27" s="28" t="s">
        <v>24</v>
      </c>
      <c r="B27" s="31">
        <v>52</v>
      </c>
      <c r="C27" s="32">
        <v>358266</v>
      </c>
      <c r="D27" s="43">
        <v>365431</v>
      </c>
      <c r="E27" s="31"/>
      <c r="F27" s="19"/>
      <c r="G27" s="19"/>
      <c r="H27" s="19"/>
      <c r="I27" s="33"/>
      <c r="J27" s="31">
        <v>21.9</v>
      </c>
      <c r="K27" s="19">
        <v>6.9</v>
      </c>
      <c r="L27" s="19"/>
      <c r="M27" s="33"/>
      <c r="N27" s="31">
        <v>111</v>
      </c>
      <c r="O27" s="19">
        <v>141</v>
      </c>
      <c r="P27" s="19"/>
      <c r="Q27" s="33"/>
      <c r="R27" s="45">
        <v>239</v>
      </c>
      <c r="S27" s="61">
        <f t="shared" si="0"/>
        <v>0</v>
      </c>
      <c r="T27" s="17">
        <f t="shared" si="1"/>
        <v>0</v>
      </c>
      <c r="U27" s="50">
        <f t="shared" si="2"/>
        <v>0</v>
      </c>
      <c r="V27" s="87"/>
      <c r="W27" s="65">
        <f t="shared" si="3"/>
        <v>194170.1622185465</v>
      </c>
      <c r="X27" s="18">
        <f t="shared" si="4"/>
        <v>664305.2093931591</v>
      </c>
      <c r="Y27" s="18">
        <f t="shared" si="5"/>
        <v>0</v>
      </c>
      <c r="Z27" s="18">
        <f t="shared" si="6"/>
        <v>173951.99999999997</v>
      </c>
      <c r="AA27" s="18">
        <f t="shared" si="7"/>
        <v>42840</v>
      </c>
      <c r="AB27" s="66">
        <f t="shared" si="8"/>
        <v>34726.700000000004</v>
      </c>
      <c r="AC27" s="70">
        <v>24.82896566</v>
      </c>
      <c r="AD27" s="65">
        <f t="shared" si="10"/>
        <v>1109994.0716117055</v>
      </c>
      <c r="AE27" s="66">
        <f t="shared" si="9"/>
        <v>1034427.2090949882</v>
      </c>
    </row>
    <row r="28" spans="1:31" ht="14.25" customHeight="1">
      <c r="A28" s="28" t="s">
        <v>32</v>
      </c>
      <c r="B28" s="31">
        <v>151</v>
      </c>
      <c r="C28" s="32">
        <v>250500</v>
      </c>
      <c r="D28" s="43">
        <v>234077</v>
      </c>
      <c r="E28" s="31"/>
      <c r="F28" s="19"/>
      <c r="G28" s="19"/>
      <c r="H28" s="19"/>
      <c r="I28" s="33"/>
      <c r="J28" s="31">
        <v>36.745</v>
      </c>
      <c r="K28" s="19">
        <v>16.98</v>
      </c>
      <c r="L28" s="19"/>
      <c r="M28" s="33"/>
      <c r="N28" s="31">
        <v>232</v>
      </c>
      <c r="O28" s="19">
        <v>683</v>
      </c>
      <c r="P28" s="19"/>
      <c r="Q28" s="33"/>
      <c r="R28" s="45">
        <v>960</v>
      </c>
      <c r="S28" s="61">
        <f t="shared" si="0"/>
        <v>0</v>
      </c>
      <c r="T28" s="17">
        <f t="shared" si="1"/>
        <v>0</v>
      </c>
      <c r="U28" s="50">
        <f t="shared" si="2"/>
        <v>0</v>
      </c>
      <c r="V28" s="87"/>
      <c r="W28" s="65">
        <f t="shared" si="3"/>
        <v>175468.2687101358</v>
      </c>
      <c r="X28" s="18">
        <f t="shared" si="4"/>
        <v>420246.8903469873</v>
      </c>
      <c r="Y28" s="18">
        <f t="shared" si="5"/>
        <v>0</v>
      </c>
      <c r="Z28" s="18">
        <f t="shared" si="6"/>
        <v>324498.99999999994</v>
      </c>
      <c r="AA28" s="18">
        <f t="shared" si="7"/>
        <v>155550</v>
      </c>
      <c r="AB28" s="66">
        <f t="shared" si="8"/>
        <v>139488</v>
      </c>
      <c r="AC28" s="70">
        <v>28.46241855</v>
      </c>
      <c r="AD28" s="65">
        <f t="shared" si="10"/>
        <v>1215252.1590571231</v>
      </c>
      <c r="AE28" s="66">
        <f t="shared" si="9"/>
        <v>1211999.577850455</v>
      </c>
    </row>
    <row r="29" spans="1:31" ht="14.25" customHeight="1">
      <c r="A29" s="28" t="s">
        <v>193</v>
      </c>
      <c r="B29" s="31">
        <v>178</v>
      </c>
      <c r="C29" s="32">
        <v>292049</v>
      </c>
      <c r="D29" s="43">
        <v>279362</v>
      </c>
      <c r="E29" s="31"/>
      <c r="F29" s="19"/>
      <c r="G29" s="19"/>
      <c r="H29" s="19">
        <v>1</v>
      </c>
      <c r="I29" s="33"/>
      <c r="J29" s="34">
        <v>25.957</v>
      </c>
      <c r="K29" s="20">
        <v>28.786</v>
      </c>
      <c r="L29" s="19">
        <v>0</v>
      </c>
      <c r="M29" s="33">
        <v>0</v>
      </c>
      <c r="N29" s="31">
        <v>243</v>
      </c>
      <c r="O29" s="20">
        <v>1444</v>
      </c>
      <c r="P29" s="19">
        <v>0</v>
      </c>
      <c r="Q29" s="33">
        <v>0</v>
      </c>
      <c r="R29" s="43">
        <v>1686</v>
      </c>
      <c r="S29" s="61">
        <f t="shared" si="0"/>
        <v>0</v>
      </c>
      <c r="T29" s="17">
        <f t="shared" si="1"/>
        <v>1</v>
      </c>
      <c r="U29" s="50">
        <f t="shared" si="2"/>
        <v>0</v>
      </c>
      <c r="V29" s="87"/>
      <c r="W29" s="65">
        <f t="shared" si="3"/>
        <v>206877.78278723414</v>
      </c>
      <c r="X29" s="18">
        <f t="shared" si="4"/>
        <v>504038.5313399155</v>
      </c>
      <c r="Y29" s="18">
        <f t="shared" si="5"/>
        <v>125224</v>
      </c>
      <c r="Z29" s="18">
        <f t="shared" si="6"/>
        <v>330647.72</v>
      </c>
      <c r="AA29" s="18">
        <f t="shared" si="7"/>
        <v>286790</v>
      </c>
      <c r="AB29" s="66">
        <f t="shared" si="8"/>
        <v>244975.80000000002</v>
      </c>
      <c r="AC29" s="70">
        <v>29.39403115</v>
      </c>
      <c r="AD29" s="65">
        <f t="shared" si="10"/>
        <v>1698553.8341271498</v>
      </c>
      <c r="AE29" s="66">
        <f t="shared" si="9"/>
        <v>1722490.8071368043</v>
      </c>
    </row>
    <row r="30" spans="1:31" ht="14.25" customHeight="1">
      <c r="A30" s="28" t="s">
        <v>207</v>
      </c>
      <c r="B30" s="31">
        <v>750</v>
      </c>
      <c r="C30" s="32">
        <v>674878</v>
      </c>
      <c r="D30" s="43">
        <v>1887681</v>
      </c>
      <c r="E30" s="31"/>
      <c r="F30" s="17"/>
      <c r="G30" s="19">
        <v>1</v>
      </c>
      <c r="H30" s="19">
        <v>1</v>
      </c>
      <c r="I30" s="50"/>
      <c r="J30" s="31">
        <v>57</v>
      </c>
      <c r="K30" s="19">
        <v>103</v>
      </c>
      <c r="L30" s="19">
        <v>25</v>
      </c>
      <c r="M30" s="50"/>
      <c r="N30" s="31">
        <v>359</v>
      </c>
      <c r="O30" s="20">
        <v>5196</v>
      </c>
      <c r="P30" s="19">
        <v>682</v>
      </c>
      <c r="Q30" s="50"/>
      <c r="R30" s="43">
        <v>5981</v>
      </c>
      <c r="S30" s="61">
        <f t="shared" si="0"/>
        <v>0</v>
      </c>
      <c r="T30" s="17">
        <f t="shared" si="1"/>
        <v>2</v>
      </c>
      <c r="U30" s="50">
        <f t="shared" si="2"/>
        <v>0</v>
      </c>
      <c r="V30" s="87"/>
      <c r="W30" s="65">
        <f t="shared" si="3"/>
        <v>564697.3997716395</v>
      </c>
      <c r="X30" s="18">
        <f t="shared" si="4"/>
        <v>3593009.1769278217</v>
      </c>
      <c r="Y30" s="18">
        <f t="shared" si="5"/>
        <v>250448</v>
      </c>
      <c r="Z30" s="18">
        <f t="shared" si="6"/>
        <v>2275900</v>
      </c>
      <c r="AA30" s="18">
        <f t="shared" si="7"/>
        <v>1305810</v>
      </c>
      <c r="AB30" s="66">
        <f t="shared" si="8"/>
        <v>869039.3</v>
      </c>
      <c r="AC30" s="70">
        <v>17.1637405</v>
      </c>
      <c r="AD30" s="65">
        <f t="shared" si="10"/>
        <v>8858903.876699463</v>
      </c>
      <c r="AE30" s="66">
        <f t="shared" si="9"/>
        <v>7033503.070773283</v>
      </c>
    </row>
    <row r="31" spans="1:31" ht="14.25" customHeight="1">
      <c r="A31" s="28" t="s">
        <v>94</v>
      </c>
      <c r="B31" s="31">
        <v>768</v>
      </c>
      <c r="C31" s="32">
        <v>1018392</v>
      </c>
      <c r="D31" s="43">
        <v>1005586</v>
      </c>
      <c r="E31" s="31">
        <v>4</v>
      </c>
      <c r="F31" s="19">
        <v>1</v>
      </c>
      <c r="G31" s="19"/>
      <c r="H31" s="19"/>
      <c r="I31" s="33"/>
      <c r="J31" s="31">
        <v>148</v>
      </c>
      <c r="K31" s="19">
        <v>104</v>
      </c>
      <c r="L31" s="19">
        <v>0</v>
      </c>
      <c r="M31" s="33">
        <v>0</v>
      </c>
      <c r="N31" s="31">
        <v>687</v>
      </c>
      <c r="O31" s="20">
        <v>4502</v>
      </c>
      <c r="P31" s="19">
        <v>0</v>
      </c>
      <c r="Q31" s="33">
        <v>0</v>
      </c>
      <c r="R31" s="43">
        <v>5256</v>
      </c>
      <c r="S31" s="61">
        <f t="shared" si="0"/>
        <v>5</v>
      </c>
      <c r="T31" s="17">
        <f t="shared" si="1"/>
        <v>0</v>
      </c>
      <c r="U31" s="50">
        <f t="shared" si="2"/>
        <v>0</v>
      </c>
      <c r="V31" s="87"/>
      <c r="W31" s="65">
        <f t="shared" si="3"/>
        <v>809491.3031805083</v>
      </c>
      <c r="X31" s="18">
        <f t="shared" si="4"/>
        <v>1880575.0825264007</v>
      </c>
      <c r="Y31" s="18">
        <f t="shared" si="5"/>
        <v>266020</v>
      </c>
      <c r="Z31" s="18">
        <f t="shared" si="6"/>
        <v>1522080</v>
      </c>
      <c r="AA31" s="18">
        <f t="shared" si="7"/>
        <v>882130</v>
      </c>
      <c r="AB31" s="66">
        <f t="shared" si="8"/>
        <v>763696.8</v>
      </c>
      <c r="AC31" s="70">
        <v>23.52060419</v>
      </c>
      <c r="AD31" s="65">
        <f t="shared" si="10"/>
        <v>6123993.185706909</v>
      </c>
      <c r="AE31" s="66">
        <f t="shared" si="9"/>
        <v>5562857.051166699</v>
      </c>
    </row>
    <row r="32" spans="1:31" ht="14.25" customHeight="1">
      <c r="A32" s="28" t="s">
        <v>170</v>
      </c>
      <c r="B32" s="31">
        <v>522</v>
      </c>
      <c r="C32" s="32">
        <v>451428</v>
      </c>
      <c r="D32" s="43">
        <v>451428</v>
      </c>
      <c r="E32" s="31">
        <v>0</v>
      </c>
      <c r="F32" s="19">
        <v>0</v>
      </c>
      <c r="G32" s="19">
        <v>0</v>
      </c>
      <c r="H32" s="19">
        <v>0</v>
      </c>
      <c r="I32" s="33">
        <v>0</v>
      </c>
      <c r="J32" s="31">
        <v>25</v>
      </c>
      <c r="K32" s="19">
        <v>46</v>
      </c>
      <c r="L32" s="19">
        <v>0</v>
      </c>
      <c r="M32" s="33">
        <v>0</v>
      </c>
      <c r="N32" s="31">
        <v>153</v>
      </c>
      <c r="O32" s="20">
        <v>2096</v>
      </c>
      <c r="P32" s="19">
        <v>0</v>
      </c>
      <c r="Q32" s="33">
        <v>0</v>
      </c>
      <c r="R32" s="43">
        <v>2249</v>
      </c>
      <c r="S32" s="61">
        <f t="shared" si="0"/>
        <v>0</v>
      </c>
      <c r="T32" s="17">
        <f t="shared" si="1"/>
        <v>0</v>
      </c>
      <c r="U32" s="50">
        <f t="shared" si="2"/>
        <v>0</v>
      </c>
      <c r="V32" s="87"/>
      <c r="W32" s="65">
        <f t="shared" si="3"/>
        <v>371739.2456894915</v>
      </c>
      <c r="X32" s="18">
        <f t="shared" si="4"/>
        <v>825506.869502393</v>
      </c>
      <c r="Y32" s="18">
        <f t="shared" si="5"/>
        <v>0</v>
      </c>
      <c r="Z32" s="18">
        <f t="shared" si="6"/>
        <v>428840</v>
      </c>
      <c r="AA32" s="18">
        <f t="shared" si="7"/>
        <v>382330</v>
      </c>
      <c r="AB32" s="66">
        <f t="shared" si="8"/>
        <v>326779.7</v>
      </c>
      <c r="AC32" s="70">
        <v>23.096440250970332</v>
      </c>
      <c r="AD32" s="65">
        <f t="shared" si="10"/>
        <v>2335195.8151918845</v>
      </c>
      <c r="AE32" s="66">
        <f t="shared" si="9"/>
        <v>2103394.76152618</v>
      </c>
    </row>
    <row r="33" spans="1:31" ht="14.25" customHeight="1">
      <c r="A33" s="28" t="s">
        <v>162</v>
      </c>
      <c r="B33" s="31">
        <v>80</v>
      </c>
      <c r="C33" s="32">
        <v>248696</v>
      </c>
      <c r="D33" s="43">
        <v>242827</v>
      </c>
      <c r="E33" s="31">
        <v>3</v>
      </c>
      <c r="F33" s="19"/>
      <c r="G33" s="19"/>
      <c r="H33" s="19"/>
      <c r="I33" s="33"/>
      <c r="J33" s="31">
        <v>43</v>
      </c>
      <c r="K33" s="19">
        <v>25</v>
      </c>
      <c r="L33" s="19"/>
      <c r="M33" s="33"/>
      <c r="N33" s="31">
        <v>157</v>
      </c>
      <c r="O33" s="20">
        <v>1130</v>
      </c>
      <c r="P33" s="19"/>
      <c r="Q33" s="33"/>
      <c r="R33" s="43">
        <v>1270</v>
      </c>
      <c r="S33" s="61">
        <f t="shared" si="0"/>
        <v>3</v>
      </c>
      <c r="T33" s="17">
        <f t="shared" si="1"/>
        <v>0</v>
      </c>
      <c r="U33" s="50">
        <f t="shared" si="2"/>
        <v>0</v>
      </c>
      <c r="V33" s="87"/>
      <c r="W33" s="65">
        <f t="shared" si="3"/>
        <v>154059.54052280312</v>
      </c>
      <c r="X33" s="18">
        <f t="shared" si="4"/>
        <v>436404.2894489048</v>
      </c>
      <c r="Y33" s="18">
        <f t="shared" si="5"/>
        <v>159612</v>
      </c>
      <c r="Z33" s="18">
        <f t="shared" si="6"/>
        <v>410720</v>
      </c>
      <c r="AA33" s="18">
        <f t="shared" si="7"/>
        <v>218790</v>
      </c>
      <c r="AB33" s="66">
        <f t="shared" si="8"/>
        <v>184531</v>
      </c>
      <c r="AC33" s="70">
        <v>31.11104463</v>
      </c>
      <c r="AD33" s="65">
        <f t="shared" si="10"/>
        <v>1564116.829971708</v>
      </c>
      <c r="AE33" s="66">
        <f t="shared" si="9"/>
        <v>1634500.2156043889</v>
      </c>
    </row>
    <row r="34" spans="1:31" ht="14.25" customHeight="1">
      <c r="A34" s="28" t="s">
        <v>53</v>
      </c>
      <c r="B34" s="31">
        <v>24</v>
      </c>
      <c r="C34" s="32">
        <v>363364</v>
      </c>
      <c r="D34" s="43">
        <v>352210</v>
      </c>
      <c r="E34" s="31"/>
      <c r="F34" s="19"/>
      <c r="G34" s="19"/>
      <c r="H34" s="19"/>
      <c r="I34" s="33"/>
      <c r="J34" s="31">
        <v>20</v>
      </c>
      <c r="K34" s="19">
        <v>39</v>
      </c>
      <c r="L34" s="19"/>
      <c r="M34" s="33"/>
      <c r="N34" s="31">
        <v>71</v>
      </c>
      <c r="O34" s="20">
        <v>1889</v>
      </c>
      <c r="P34" s="19"/>
      <c r="Q34" s="33"/>
      <c r="R34" s="43">
        <v>2023</v>
      </c>
      <c r="S34" s="61">
        <f t="shared" si="0"/>
        <v>0</v>
      </c>
      <c r="T34" s="17">
        <f t="shared" si="1"/>
        <v>0</v>
      </c>
      <c r="U34" s="50">
        <f t="shared" si="2"/>
        <v>0</v>
      </c>
      <c r="V34" s="87"/>
      <c r="W34" s="65">
        <f t="shared" si="3"/>
        <v>169045.96120988595</v>
      </c>
      <c r="X34" s="18">
        <f t="shared" si="4"/>
        <v>639610.8914708501</v>
      </c>
      <c r="Y34" s="18">
        <f t="shared" si="5"/>
        <v>0</v>
      </c>
      <c r="Z34" s="18">
        <f t="shared" si="6"/>
        <v>356360</v>
      </c>
      <c r="AA34" s="18">
        <f t="shared" si="7"/>
        <v>333200</v>
      </c>
      <c r="AB34" s="66">
        <f t="shared" si="8"/>
        <v>293941.9</v>
      </c>
      <c r="AC34" s="70">
        <v>29.826558181730288</v>
      </c>
      <c r="AD34" s="65">
        <f t="shared" si="10"/>
        <v>1792158.7526807361</v>
      </c>
      <c r="AE34" s="66">
        <f t="shared" si="9"/>
        <v>1831367.686589282</v>
      </c>
    </row>
    <row r="35" spans="1:31" ht="14.25" customHeight="1">
      <c r="A35" s="28" t="s">
        <v>16</v>
      </c>
      <c r="B35" s="31">
        <v>0</v>
      </c>
      <c r="C35" s="33">
        <v>0</v>
      </c>
      <c r="D35" s="43">
        <v>391956</v>
      </c>
      <c r="E35" s="31">
        <v>4</v>
      </c>
      <c r="F35" s="19"/>
      <c r="G35" s="19"/>
      <c r="H35" s="19"/>
      <c r="I35" s="33"/>
      <c r="J35" s="31">
        <v>106</v>
      </c>
      <c r="K35" s="19">
        <v>56</v>
      </c>
      <c r="L35" s="19"/>
      <c r="M35" s="33"/>
      <c r="N35" s="34">
        <v>261</v>
      </c>
      <c r="O35" s="19">
        <v>1567</v>
      </c>
      <c r="P35" s="19"/>
      <c r="Q35" s="33"/>
      <c r="R35" s="43">
        <v>1809</v>
      </c>
      <c r="S35" s="61">
        <f t="shared" si="0"/>
        <v>4</v>
      </c>
      <c r="T35" s="17">
        <f t="shared" si="1"/>
        <v>0</v>
      </c>
      <c r="U35" s="50">
        <f t="shared" si="2"/>
        <v>0</v>
      </c>
      <c r="V35" s="87"/>
      <c r="W35" s="65">
        <f t="shared" si="3"/>
        <v>0</v>
      </c>
      <c r="X35" s="18">
        <f t="shared" si="4"/>
        <v>713923.5082907447</v>
      </c>
      <c r="Y35" s="18">
        <f t="shared" si="5"/>
        <v>212816</v>
      </c>
      <c r="Z35" s="18">
        <f t="shared" si="6"/>
        <v>978480</v>
      </c>
      <c r="AA35" s="18">
        <f t="shared" si="7"/>
        <v>310760</v>
      </c>
      <c r="AB35" s="66">
        <f t="shared" si="8"/>
        <v>262847.7</v>
      </c>
      <c r="AC35" s="70">
        <v>29.75701456</v>
      </c>
      <c r="AD35" s="65">
        <f t="shared" si="10"/>
        <v>2478827.208290745</v>
      </c>
      <c r="AE35" s="66">
        <f t="shared" si="9"/>
        <v>2529956.1479399847</v>
      </c>
    </row>
    <row r="36" spans="1:31" ht="14.25" customHeight="1">
      <c r="A36" s="28" t="s">
        <v>118</v>
      </c>
      <c r="B36" s="31">
        <v>206</v>
      </c>
      <c r="C36" s="32">
        <v>676018</v>
      </c>
      <c r="D36" s="43">
        <v>654018</v>
      </c>
      <c r="E36" s="31">
        <v>1</v>
      </c>
      <c r="F36" s="19"/>
      <c r="G36" s="19"/>
      <c r="H36" s="19"/>
      <c r="I36" s="33"/>
      <c r="J36" s="31">
        <v>47</v>
      </c>
      <c r="K36" s="19">
        <v>110</v>
      </c>
      <c r="L36" s="19"/>
      <c r="M36" s="33"/>
      <c r="N36" s="31"/>
      <c r="O36" s="20">
        <v>5653</v>
      </c>
      <c r="P36" s="19"/>
      <c r="Q36" s="33"/>
      <c r="R36" s="43">
        <v>5653</v>
      </c>
      <c r="S36" s="61">
        <f t="shared" si="0"/>
        <v>1</v>
      </c>
      <c r="T36" s="17">
        <f t="shared" si="1"/>
        <v>0</v>
      </c>
      <c r="U36" s="50">
        <f t="shared" si="2"/>
        <v>0</v>
      </c>
      <c r="V36" s="87"/>
      <c r="W36" s="65">
        <f t="shared" si="3"/>
        <v>439558.06401633617</v>
      </c>
      <c r="X36" s="18">
        <f t="shared" si="4"/>
        <v>1208453.4719841233</v>
      </c>
      <c r="Y36" s="18">
        <f t="shared" si="5"/>
        <v>53204</v>
      </c>
      <c r="Z36" s="18">
        <f t="shared" si="6"/>
        <v>948280</v>
      </c>
      <c r="AA36" s="18">
        <f t="shared" si="7"/>
        <v>961010</v>
      </c>
      <c r="AB36" s="66">
        <f t="shared" si="8"/>
        <v>821380.9</v>
      </c>
      <c r="AC36" s="70">
        <v>30.42891739</v>
      </c>
      <c r="AD36" s="65">
        <f t="shared" si="10"/>
        <v>4431886.43600046</v>
      </c>
      <c r="AE36" s="66">
        <f t="shared" si="9"/>
        <v>4576900.033832774</v>
      </c>
    </row>
    <row r="37" spans="1:31" ht="14.25" customHeight="1">
      <c r="A37" s="28" t="s">
        <v>38</v>
      </c>
      <c r="B37" s="31">
        <v>257</v>
      </c>
      <c r="C37" s="32">
        <v>238636</v>
      </c>
      <c r="D37" s="43">
        <v>210708</v>
      </c>
      <c r="E37" s="31"/>
      <c r="F37" s="19">
        <v>1</v>
      </c>
      <c r="G37" s="19"/>
      <c r="H37" s="19"/>
      <c r="I37" s="33"/>
      <c r="J37" s="31">
        <v>4</v>
      </c>
      <c r="K37" s="19">
        <v>38</v>
      </c>
      <c r="L37" s="19"/>
      <c r="M37" s="33"/>
      <c r="N37" s="31">
        <v>2</v>
      </c>
      <c r="O37" s="20">
        <v>1553</v>
      </c>
      <c r="P37" s="19"/>
      <c r="Q37" s="33"/>
      <c r="R37" s="43">
        <v>1553</v>
      </c>
      <c r="S37" s="61">
        <f t="shared" si="0"/>
        <v>1</v>
      </c>
      <c r="T37" s="17">
        <f t="shared" si="1"/>
        <v>0</v>
      </c>
      <c r="U37" s="50">
        <f t="shared" si="2"/>
        <v>0</v>
      </c>
      <c r="V37" s="87"/>
      <c r="W37" s="65">
        <f t="shared" si="3"/>
        <v>186650.44798327153</v>
      </c>
      <c r="X37" s="18">
        <f t="shared" si="4"/>
        <v>377179.2690441242</v>
      </c>
      <c r="Y37" s="18">
        <f t="shared" si="5"/>
        <v>53204</v>
      </c>
      <c r="Z37" s="18">
        <f t="shared" si="6"/>
        <v>253680</v>
      </c>
      <c r="AA37" s="18">
        <f t="shared" si="7"/>
        <v>264350</v>
      </c>
      <c r="AB37" s="66">
        <f t="shared" si="8"/>
        <v>225650.90000000002</v>
      </c>
      <c r="AC37" s="70">
        <v>29.892857543409256</v>
      </c>
      <c r="AD37" s="65">
        <f t="shared" si="10"/>
        <v>1360714.6170273959</v>
      </c>
      <c r="AE37" s="66">
        <f t="shared" si="9"/>
        <v>1392108.2569309103</v>
      </c>
    </row>
    <row r="38" spans="1:31" ht="14.25" customHeight="1">
      <c r="A38" s="28" t="s">
        <v>55</v>
      </c>
      <c r="B38" s="31">
        <v>163</v>
      </c>
      <c r="C38" s="32">
        <v>2618278</v>
      </c>
      <c r="D38" s="43">
        <v>2409450</v>
      </c>
      <c r="E38" s="31">
        <v>5</v>
      </c>
      <c r="F38" s="19">
        <v>2</v>
      </c>
      <c r="G38" s="19">
        <v>1</v>
      </c>
      <c r="H38" s="19">
        <v>1</v>
      </c>
      <c r="I38" s="33">
        <v>0</v>
      </c>
      <c r="J38" s="31">
        <v>151</v>
      </c>
      <c r="K38" s="19">
        <v>352</v>
      </c>
      <c r="L38" s="19">
        <v>14</v>
      </c>
      <c r="M38" s="33"/>
      <c r="N38" s="31">
        <v>742</v>
      </c>
      <c r="O38" s="20">
        <v>7804</v>
      </c>
      <c r="P38" s="19">
        <v>318</v>
      </c>
      <c r="Q38" s="33"/>
      <c r="R38" s="43">
        <v>15292</v>
      </c>
      <c r="S38" s="61">
        <f t="shared" si="0"/>
        <v>7</v>
      </c>
      <c r="T38" s="17">
        <f t="shared" si="1"/>
        <v>2</v>
      </c>
      <c r="U38" s="50">
        <f t="shared" si="2"/>
        <v>0</v>
      </c>
      <c r="V38" s="87"/>
      <c r="W38" s="65">
        <f t="shared" si="3"/>
        <v>1352914.6638571026</v>
      </c>
      <c r="X38" s="18">
        <f t="shared" si="4"/>
        <v>4617589.7043572245</v>
      </c>
      <c r="Y38" s="18">
        <f t="shared" si="5"/>
        <v>622876</v>
      </c>
      <c r="Z38" s="18">
        <f t="shared" si="6"/>
        <v>3771440</v>
      </c>
      <c r="AA38" s="18">
        <f t="shared" si="7"/>
        <v>1621360</v>
      </c>
      <c r="AB38" s="66">
        <f t="shared" si="8"/>
        <v>2221927.6</v>
      </c>
      <c r="AC38" s="70">
        <v>29.76864319</v>
      </c>
      <c r="AD38" s="65">
        <f t="shared" si="10"/>
        <v>14208107.968214327</v>
      </c>
      <c r="AE38" s="66">
        <f t="shared" si="9"/>
        <v>14504142.101777775</v>
      </c>
    </row>
    <row r="39" spans="1:31" ht="14.25" customHeight="1">
      <c r="A39" s="28" t="s">
        <v>152</v>
      </c>
      <c r="B39" s="31">
        <v>498</v>
      </c>
      <c r="C39" s="32">
        <v>7626854</v>
      </c>
      <c r="D39" s="43">
        <v>7300327</v>
      </c>
      <c r="E39" s="31">
        <v>4</v>
      </c>
      <c r="F39" s="19">
        <v>2</v>
      </c>
      <c r="G39" s="19">
        <v>1</v>
      </c>
      <c r="H39" s="19">
        <v>0</v>
      </c>
      <c r="I39" s="33">
        <v>0</v>
      </c>
      <c r="J39" s="31">
        <v>376</v>
      </c>
      <c r="K39" s="19">
        <v>564</v>
      </c>
      <c r="L39" s="19">
        <v>48</v>
      </c>
      <c r="M39" s="33">
        <v>0</v>
      </c>
      <c r="N39" s="34">
        <v>5615</v>
      </c>
      <c r="O39" s="20">
        <v>19541</v>
      </c>
      <c r="P39" s="20">
        <v>2050</v>
      </c>
      <c r="Q39" s="33">
        <v>0</v>
      </c>
      <c r="R39" s="43">
        <v>29178</v>
      </c>
      <c r="S39" s="61">
        <f t="shared" si="0"/>
        <v>6</v>
      </c>
      <c r="T39" s="17">
        <f t="shared" si="1"/>
        <v>1</v>
      </c>
      <c r="U39" s="50">
        <f t="shared" si="2"/>
        <v>0</v>
      </c>
      <c r="V39" s="87"/>
      <c r="W39" s="65">
        <f t="shared" si="3"/>
        <v>4236765.07326681</v>
      </c>
      <c r="X39" s="18">
        <f t="shared" si="4"/>
        <v>14431770.68328334</v>
      </c>
      <c r="Y39" s="18">
        <f t="shared" si="5"/>
        <v>444448</v>
      </c>
      <c r="Z39" s="18">
        <f t="shared" si="6"/>
        <v>8191840</v>
      </c>
      <c r="AA39" s="18">
        <f t="shared" si="7"/>
        <v>5363020</v>
      </c>
      <c r="AB39" s="66">
        <f t="shared" si="8"/>
        <v>4239563.4</v>
      </c>
      <c r="AC39" s="70">
        <v>25.5299303</v>
      </c>
      <c r="AD39" s="65">
        <f t="shared" si="10"/>
        <v>36907407.15655015</v>
      </c>
      <c r="AE39" s="66">
        <f t="shared" si="9"/>
        <v>34860476.05161486</v>
      </c>
    </row>
    <row r="40" spans="1:31" ht="14.25" customHeight="1">
      <c r="A40" s="28" t="s">
        <v>137</v>
      </c>
      <c r="B40" s="31">
        <v>250</v>
      </c>
      <c r="C40" s="32">
        <v>330489</v>
      </c>
      <c r="D40" s="43">
        <v>322219</v>
      </c>
      <c r="E40" s="31">
        <v>0</v>
      </c>
      <c r="F40" s="19">
        <v>1</v>
      </c>
      <c r="G40" s="19">
        <v>0</v>
      </c>
      <c r="H40" s="19">
        <v>1</v>
      </c>
      <c r="I40" s="33">
        <v>0</v>
      </c>
      <c r="J40" s="31">
        <v>45</v>
      </c>
      <c r="K40" s="19">
        <v>42</v>
      </c>
      <c r="L40" s="19">
        <v>0</v>
      </c>
      <c r="M40" s="33">
        <v>0</v>
      </c>
      <c r="N40" s="31">
        <v>0</v>
      </c>
      <c r="O40" s="19">
        <v>0</v>
      </c>
      <c r="P40" s="19">
        <v>0</v>
      </c>
      <c r="Q40" s="33">
        <v>0</v>
      </c>
      <c r="R40" s="43">
        <v>2381</v>
      </c>
      <c r="S40" s="61">
        <f t="shared" si="0"/>
        <v>1</v>
      </c>
      <c r="T40" s="17">
        <f t="shared" si="1"/>
        <v>1</v>
      </c>
      <c r="U40" s="50">
        <f t="shared" si="2"/>
        <v>0</v>
      </c>
      <c r="V40" s="87"/>
      <c r="W40" s="65">
        <f t="shared" si="3"/>
        <v>245967.7480080208</v>
      </c>
      <c r="X40" s="18">
        <f t="shared" si="4"/>
        <v>583691.1365484011</v>
      </c>
      <c r="Y40" s="18">
        <f t="shared" si="5"/>
        <v>178428</v>
      </c>
      <c r="Z40" s="18">
        <f t="shared" si="6"/>
        <v>525480</v>
      </c>
      <c r="AA40" s="18">
        <f t="shared" si="7"/>
        <v>0</v>
      </c>
      <c r="AB40" s="66">
        <f t="shared" si="8"/>
        <v>345959.30000000005</v>
      </c>
      <c r="AC40" s="70">
        <v>14.69083459</v>
      </c>
      <c r="AD40" s="65">
        <f t="shared" si="10"/>
        <v>1879526.184556422</v>
      </c>
      <c r="AE40" s="66">
        <f t="shared" si="9"/>
        <v>1408582.7486379244</v>
      </c>
    </row>
    <row r="41" spans="1:31" ht="14.25" customHeight="1">
      <c r="A41" s="28" t="s">
        <v>25</v>
      </c>
      <c r="B41" s="31">
        <v>242</v>
      </c>
      <c r="C41" s="32">
        <v>210948</v>
      </c>
      <c r="D41" s="43">
        <v>206682</v>
      </c>
      <c r="E41" s="31">
        <v>3</v>
      </c>
      <c r="F41" s="19"/>
      <c r="G41" s="19"/>
      <c r="H41" s="19"/>
      <c r="I41" s="33"/>
      <c r="J41" s="31">
        <v>5</v>
      </c>
      <c r="K41" s="19">
        <v>34</v>
      </c>
      <c r="L41" s="19"/>
      <c r="M41" s="33"/>
      <c r="N41" s="31">
        <v>30</v>
      </c>
      <c r="O41" s="20">
        <v>1300</v>
      </c>
      <c r="P41" s="19"/>
      <c r="Q41" s="33"/>
      <c r="R41" s="43">
        <v>1505</v>
      </c>
      <c r="S41" s="61">
        <f t="shared" si="0"/>
        <v>3</v>
      </c>
      <c r="T41" s="17">
        <f t="shared" si="1"/>
        <v>0</v>
      </c>
      <c r="U41" s="50">
        <f t="shared" si="2"/>
        <v>0</v>
      </c>
      <c r="V41" s="87"/>
      <c r="W41" s="65">
        <f t="shared" si="3"/>
        <v>165828.72436123661</v>
      </c>
      <c r="X41" s="18">
        <f t="shared" si="4"/>
        <v>369772.70538183884</v>
      </c>
      <c r="Y41" s="18">
        <f t="shared" si="5"/>
        <v>159612</v>
      </c>
      <c r="Z41" s="18">
        <f t="shared" si="6"/>
        <v>235560</v>
      </c>
      <c r="AA41" s="18">
        <f t="shared" si="7"/>
        <v>226100</v>
      </c>
      <c r="AB41" s="66">
        <f t="shared" si="8"/>
        <v>218676.50000000003</v>
      </c>
      <c r="AC41" s="70">
        <v>32.14991155</v>
      </c>
      <c r="AD41" s="65">
        <f t="shared" si="10"/>
        <v>1375549.9297430755</v>
      </c>
      <c r="AE41" s="66">
        <f t="shared" si="9"/>
        <v>1463170.2702546662</v>
      </c>
    </row>
    <row r="42" spans="1:31" ht="14.25" customHeight="1">
      <c r="A42" s="28" t="s">
        <v>97</v>
      </c>
      <c r="B42" s="31">
        <v>41</v>
      </c>
      <c r="C42" s="32">
        <v>709778</v>
      </c>
      <c r="D42" s="43">
        <v>708403</v>
      </c>
      <c r="E42" s="31">
        <v>2</v>
      </c>
      <c r="F42" s="19">
        <v>0</v>
      </c>
      <c r="G42" s="19">
        <v>0</v>
      </c>
      <c r="H42" s="19">
        <v>0</v>
      </c>
      <c r="I42" s="33">
        <v>0</v>
      </c>
      <c r="J42" s="31">
        <v>70</v>
      </c>
      <c r="K42" s="19">
        <v>111</v>
      </c>
      <c r="L42" s="19"/>
      <c r="M42" s="33"/>
      <c r="N42" s="34">
        <v>1400</v>
      </c>
      <c r="O42" s="20">
        <v>5575</v>
      </c>
      <c r="P42" s="19">
        <v>0</v>
      </c>
      <c r="Q42" s="33"/>
      <c r="R42" s="43">
        <v>5309</v>
      </c>
      <c r="S42" s="61">
        <f t="shared" si="0"/>
        <v>2</v>
      </c>
      <c r="T42" s="17">
        <f t="shared" si="1"/>
        <v>0</v>
      </c>
      <c r="U42" s="50">
        <f t="shared" si="2"/>
        <v>0</v>
      </c>
      <c r="V42" s="87"/>
      <c r="W42" s="65">
        <f t="shared" si="3"/>
        <v>334650.0766986201</v>
      </c>
      <c r="X42" s="18">
        <f t="shared" si="4"/>
        <v>1311873.5129178788</v>
      </c>
      <c r="Y42" s="18">
        <f t="shared" si="5"/>
        <v>106408</v>
      </c>
      <c r="Z42" s="18">
        <f t="shared" si="6"/>
        <v>1093240</v>
      </c>
      <c r="AA42" s="18">
        <f t="shared" si="7"/>
        <v>1185750</v>
      </c>
      <c r="AB42" s="66">
        <f t="shared" si="8"/>
        <v>771397.7000000001</v>
      </c>
      <c r="AC42" s="70">
        <v>35.54</v>
      </c>
      <c r="AD42" s="65">
        <f t="shared" si="10"/>
        <v>4803319.289616499</v>
      </c>
      <c r="AE42" s="66">
        <f t="shared" si="9"/>
        <v>5402389.271417469</v>
      </c>
    </row>
    <row r="43" spans="1:31" ht="14.25" customHeight="1">
      <c r="A43" s="28" t="s">
        <v>12</v>
      </c>
      <c r="B43" s="31">
        <v>423</v>
      </c>
      <c r="C43" s="32">
        <v>328430</v>
      </c>
      <c r="D43" s="43">
        <v>328430</v>
      </c>
      <c r="E43" s="31">
        <v>0</v>
      </c>
      <c r="F43" s="19">
        <v>0</v>
      </c>
      <c r="G43" s="19">
        <v>0</v>
      </c>
      <c r="H43" s="19">
        <v>0</v>
      </c>
      <c r="I43" s="33">
        <v>0</v>
      </c>
      <c r="J43" s="31">
        <v>29</v>
      </c>
      <c r="K43" s="19">
        <v>37</v>
      </c>
      <c r="L43" s="19">
        <v>0</v>
      </c>
      <c r="M43" s="33">
        <v>0</v>
      </c>
      <c r="N43" s="31">
        <v>197</v>
      </c>
      <c r="O43" s="20">
        <v>1162</v>
      </c>
      <c r="P43" s="19">
        <v>0</v>
      </c>
      <c r="Q43" s="33">
        <v>0</v>
      </c>
      <c r="R43" s="43">
        <v>1343</v>
      </c>
      <c r="S43" s="61">
        <f t="shared" si="0"/>
        <v>0</v>
      </c>
      <c r="T43" s="17">
        <f t="shared" si="1"/>
        <v>0</v>
      </c>
      <c r="U43" s="50">
        <f t="shared" si="2"/>
        <v>0</v>
      </c>
      <c r="V43" s="87"/>
      <c r="W43" s="65">
        <f t="shared" si="3"/>
        <v>271063.5837245176</v>
      </c>
      <c r="X43" s="18">
        <f t="shared" si="4"/>
        <v>595260.329249974</v>
      </c>
      <c r="Y43" s="18">
        <f t="shared" si="5"/>
        <v>0</v>
      </c>
      <c r="Z43" s="18">
        <f t="shared" si="6"/>
        <v>398640</v>
      </c>
      <c r="AA43" s="18">
        <f t="shared" si="7"/>
        <v>231030</v>
      </c>
      <c r="AB43" s="66">
        <f t="shared" si="8"/>
        <v>195137.90000000002</v>
      </c>
      <c r="AC43" s="70">
        <v>36.78562709008816</v>
      </c>
      <c r="AD43" s="65">
        <f t="shared" si="10"/>
        <v>1691131.8129744916</v>
      </c>
      <c r="AE43" s="66">
        <f t="shared" si="9"/>
        <v>1939967.125473387</v>
      </c>
    </row>
    <row r="44" spans="1:31" ht="14.25" customHeight="1">
      <c r="A44" s="28" t="s">
        <v>61</v>
      </c>
      <c r="B44" s="31">
        <v>66</v>
      </c>
      <c r="C44" s="32">
        <v>807073</v>
      </c>
      <c r="D44" s="43">
        <v>794713</v>
      </c>
      <c r="E44" s="31">
        <v>4</v>
      </c>
      <c r="F44" s="19">
        <v>1</v>
      </c>
      <c r="G44" s="19">
        <v>1</v>
      </c>
      <c r="H44" s="19"/>
      <c r="I44" s="33"/>
      <c r="J44" s="31">
        <v>160</v>
      </c>
      <c r="K44" s="19">
        <v>45</v>
      </c>
      <c r="L44" s="19"/>
      <c r="M44" s="33"/>
      <c r="N44" s="34">
        <v>2227</v>
      </c>
      <c r="O44" s="20">
        <v>2274</v>
      </c>
      <c r="P44" s="19"/>
      <c r="Q44" s="33"/>
      <c r="R44" s="43">
        <v>5036</v>
      </c>
      <c r="S44" s="61">
        <f t="shared" si="0"/>
        <v>5</v>
      </c>
      <c r="T44" s="17">
        <f t="shared" si="1"/>
        <v>1</v>
      </c>
      <c r="U44" s="50">
        <f t="shared" si="2"/>
        <v>0</v>
      </c>
      <c r="V44" s="87"/>
      <c r="W44" s="65">
        <f t="shared" si="3"/>
        <v>410309.8568402973</v>
      </c>
      <c r="X44" s="18">
        <f t="shared" si="4"/>
        <v>1476454.0217585112</v>
      </c>
      <c r="Y44" s="18">
        <f t="shared" si="5"/>
        <v>391244</v>
      </c>
      <c r="Z44" s="18">
        <f aca="true" t="shared" si="11" ref="Z44:Z75">6.04*(J44+K44)*1000+52.38*(L44+M44)*1000</f>
        <v>1238200</v>
      </c>
      <c r="AA44" s="18">
        <f t="shared" si="7"/>
        <v>765170</v>
      </c>
      <c r="AB44" s="66">
        <f t="shared" si="8"/>
        <v>731730.8</v>
      </c>
      <c r="AC44" s="70">
        <v>29.606597245122835</v>
      </c>
      <c r="AD44" s="65">
        <f t="shared" si="10"/>
        <v>5013108.678598808</v>
      </c>
      <c r="AE44" s="66">
        <f t="shared" si="9"/>
        <v>5102937.321799909</v>
      </c>
    </row>
    <row r="45" spans="1:31" ht="14.25" customHeight="1">
      <c r="A45" s="28" t="s">
        <v>81</v>
      </c>
      <c r="B45" s="31">
        <v>196</v>
      </c>
      <c r="C45" s="32">
        <v>407505</v>
      </c>
      <c r="D45" s="43">
        <v>401287</v>
      </c>
      <c r="E45" s="31">
        <v>4</v>
      </c>
      <c r="F45" s="19">
        <v>1</v>
      </c>
      <c r="G45" s="19">
        <v>1</v>
      </c>
      <c r="H45" s="19">
        <v>0</v>
      </c>
      <c r="I45" s="33">
        <v>0</v>
      </c>
      <c r="J45" s="31">
        <v>48</v>
      </c>
      <c r="K45" s="19">
        <v>55</v>
      </c>
      <c r="L45" s="19">
        <v>0</v>
      </c>
      <c r="M45" s="33">
        <v>0</v>
      </c>
      <c r="N45" s="31">
        <v>669</v>
      </c>
      <c r="O45" s="20">
        <v>1521</v>
      </c>
      <c r="P45" s="19">
        <v>0</v>
      </c>
      <c r="Q45" s="33">
        <v>0</v>
      </c>
      <c r="R45" s="43">
        <v>2585</v>
      </c>
      <c r="S45" s="61">
        <f t="shared" si="0"/>
        <v>5</v>
      </c>
      <c r="T45" s="17">
        <f t="shared" si="1"/>
        <v>1</v>
      </c>
      <c r="U45" s="50">
        <f t="shared" si="2"/>
        <v>0</v>
      </c>
      <c r="V45" s="87"/>
      <c r="W45" s="65">
        <f t="shared" si="3"/>
        <v>281107.8691143501</v>
      </c>
      <c r="X45" s="18">
        <f t="shared" si="4"/>
        <v>731401.0073539404</v>
      </c>
      <c r="Y45" s="18">
        <f t="shared" si="5"/>
        <v>391244</v>
      </c>
      <c r="Z45" s="18">
        <f t="shared" si="11"/>
        <v>622120</v>
      </c>
      <c r="AA45" s="18">
        <f t="shared" si="7"/>
        <v>372300</v>
      </c>
      <c r="AB45" s="66">
        <f t="shared" si="8"/>
        <v>375600.50000000006</v>
      </c>
      <c r="AC45" s="70">
        <v>30.20920638</v>
      </c>
      <c r="AD45" s="65">
        <f t="shared" si="10"/>
        <v>2773773.3764682906</v>
      </c>
      <c r="AE45" s="66">
        <f t="shared" si="9"/>
        <v>2853562.9504465614</v>
      </c>
    </row>
    <row r="46" spans="1:31" ht="14.25" customHeight="1">
      <c r="A46" s="28" t="s">
        <v>156</v>
      </c>
      <c r="B46" s="31">
        <v>991</v>
      </c>
      <c r="C46" s="32">
        <v>1055000</v>
      </c>
      <c r="D46" s="43">
        <v>1026000</v>
      </c>
      <c r="E46" s="31">
        <v>2</v>
      </c>
      <c r="F46" s="19"/>
      <c r="G46" s="19"/>
      <c r="H46" s="19"/>
      <c r="I46" s="33"/>
      <c r="J46" s="31">
        <v>90</v>
      </c>
      <c r="K46" s="19">
        <v>187</v>
      </c>
      <c r="L46" s="19"/>
      <c r="M46" s="33"/>
      <c r="N46" s="31">
        <v>816</v>
      </c>
      <c r="O46" s="20">
        <v>6620</v>
      </c>
      <c r="P46" s="19"/>
      <c r="Q46" s="33"/>
      <c r="R46" s="43">
        <v>10200</v>
      </c>
      <c r="S46" s="61">
        <f t="shared" si="0"/>
        <v>2</v>
      </c>
      <c r="T46" s="17">
        <f t="shared" si="1"/>
        <v>0</v>
      </c>
      <c r="U46" s="50">
        <f t="shared" si="2"/>
        <v>0</v>
      </c>
      <c r="V46" s="87"/>
      <c r="W46" s="65">
        <f t="shared" si="3"/>
        <v>877107.238630231</v>
      </c>
      <c r="X46" s="18">
        <f t="shared" si="4"/>
        <v>1919831.9184833507</v>
      </c>
      <c r="Y46" s="18">
        <f t="shared" si="5"/>
        <v>106408</v>
      </c>
      <c r="Z46" s="18">
        <f t="shared" si="11"/>
        <v>1673080</v>
      </c>
      <c r="AA46" s="18">
        <f t="shared" si="7"/>
        <v>1264120</v>
      </c>
      <c r="AB46" s="66">
        <f t="shared" si="8"/>
        <v>1482060</v>
      </c>
      <c r="AC46" s="70">
        <v>34.05128695</v>
      </c>
      <c r="AD46" s="65">
        <f t="shared" si="10"/>
        <v>7322607.157113582</v>
      </c>
      <c r="AE46" s="66">
        <f t="shared" si="9"/>
        <v>8039660.026722056</v>
      </c>
    </row>
    <row r="47" spans="1:31" ht="14.25" customHeight="1">
      <c r="A47" s="28" t="s">
        <v>79</v>
      </c>
      <c r="B47" s="31">
        <v>301</v>
      </c>
      <c r="C47" s="32">
        <v>2443326</v>
      </c>
      <c r="D47" s="43">
        <v>2442326</v>
      </c>
      <c r="E47" s="31"/>
      <c r="F47" s="19"/>
      <c r="G47" s="19">
        <v>1</v>
      </c>
      <c r="H47" s="19">
        <v>3</v>
      </c>
      <c r="I47" s="33"/>
      <c r="J47" s="31"/>
      <c r="K47" s="19">
        <v>36</v>
      </c>
      <c r="L47" s="19">
        <v>81</v>
      </c>
      <c r="M47" s="33">
        <v>91</v>
      </c>
      <c r="N47" s="31"/>
      <c r="O47" s="25">
        <v>922.95</v>
      </c>
      <c r="P47" s="25">
        <v>2046.312</v>
      </c>
      <c r="Q47" s="37">
        <v>2304.738</v>
      </c>
      <c r="R47" s="43">
        <v>5009</v>
      </c>
      <c r="S47" s="61">
        <f t="shared" si="0"/>
        <v>0</v>
      </c>
      <c r="T47" s="17">
        <f t="shared" si="1"/>
        <v>4</v>
      </c>
      <c r="U47" s="50">
        <f t="shared" si="2"/>
        <v>0</v>
      </c>
      <c r="V47" s="87"/>
      <c r="W47" s="65">
        <f t="shared" si="3"/>
        <v>1436364.3510555995</v>
      </c>
      <c r="X47" s="18">
        <f t="shared" si="4"/>
        <v>4682371.36814907</v>
      </c>
      <c r="Y47" s="18">
        <f t="shared" si="5"/>
        <v>500896</v>
      </c>
      <c r="Z47" s="18">
        <f t="shared" si="11"/>
        <v>9226800</v>
      </c>
      <c r="AA47" s="18">
        <f t="shared" si="7"/>
        <v>4463470.584</v>
      </c>
      <c r="AB47" s="66">
        <f t="shared" si="8"/>
        <v>727807.7000000001</v>
      </c>
      <c r="AC47" s="70">
        <v>61.59235087</v>
      </c>
      <c r="AD47" s="65">
        <f t="shared" si="10"/>
        <v>21037710.00320467</v>
      </c>
      <c r="AE47" s="66">
        <f t="shared" si="9"/>
        <v>33527005.6398907</v>
      </c>
    </row>
    <row r="48" spans="1:31" ht="14.25" customHeight="1">
      <c r="A48" s="28" t="s">
        <v>52</v>
      </c>
      <c r="B48" s="31">
        <v>44</v>
      </c>
      <c r="C48" s="32">
        <v>237576</v>
      </c>
      <c r="D48" s="43">
        <v>227445</v>
      </c>
      <c r="E48" s="31">
        <v>2</v>
      </c>
      <c r="F48" s="19">
        <v>0</v>
      </c>
      <c r="G48" s="19">
        <v>0</v>
      </c>
      <c r="H48" s="19">
        <v>0</v>
      </c>
      <c r="I48" s="33">
        <v>0</v>
      </c>
      <c r="J48" s="34">
        <v>37.509</v>
      </c>
      <c r="K48" s="20">
        <v>30.646</v>
      </c>
      <c r="L48" s="19">
        <v>0</v>
      </c>
      <c r="M48" s="33">
        <v>0</v>
      </c>
      <c r="N48" s="31">
        <v>294</v>
      </c>
      <c r="O48" s="20">
        <v>1413</v>
      </c>
      <c r="P48" s="19">
        <v>0</v>
      </c>
      <c r="Q48" s="33">
        <v>0</v>
      </c>
      <c r="R48" s="43">
        <v>1705</v>
      </c>
      <c r="S48" s="61">
        <f t="shared" si="0"/>
        <v>2</v>
      </c>
      <c r="T48" s="17">
        <f t="shared" si="1"/>
        <v>0</v>
      </c>
      <c r="U48" s="50">
        <f t="shared" si="2"/>
        <v>0</v>
      </c>
      <c r="V48" s="87"/>
      <c r="W48" s="65">
        <f t="shared" si="3"/>
        <v>131793.77457089996</v>
      </c>
      <c r="X48" s="18">
        <f t="shared" si="4"/>
        <v>408011.7348300069</v>
      </c>
      <c r="Y48" s="18">
        <f t="shared" si="5"/>
        <v>106408</v>
      </c>
      <c r="Z48" s="18">
        <f t="shared" si="11"/>
        <v>411656.2</v>
      </c>
      <c r="AA48" s="18">
        <f t="shared" si="7"/>
        <v>290190</v>
      </c>
      <c r="AB48" s="66">
        <f t="shared" si="8"/>
        <v>247736.50000000003</v>
      </c>
      <c r="AC48" s="70">
        <v>36.23106242</v>
      </c>
      <c r="AD48" s="65">
        <f t="shared" si="10"/>
        <v>1595796.209400907</v>
      </c>
      <c r="AE48" s="66">
        <f t="shared" si="9"/>
        <v>1814674.2188627056</v>
      </c>
    </row>
    <row r="49" spans="1:31" ht="14.25" customHeight="1">
      <c r="A49" s="28" t="s">
        <v>83</v>
      </c>
      <c r="B49" s="34">
        <v>1747</v>
      </c>
      <c r="C49" s="32">
        <v>5376569</v>
      </c>
      <c r="D49" s="43">
        <v>4969989</v>
      </c>
      <c r="E49" s="31">
        <v>38</v>
      </c>
      <c r="F49" s="19">
        <v>8</v>
      </c>
      <c r="G49" s="19">
        <v>3</v>
      </c>
      <c r="H49" s="19">
        <v>2</v>
      </c>
      <c r="I49" s="33">
        <v>0</v>
      </c>
      <c r="J49" s="31">
        <v>731</v>
      </c>
      <c r="K49" s="19">
        <v>413</v>
      </c>
      <c r="L49" s="19">
        <v>25</v>
      </c>
      <c r="M49" s="33">
        <v>0</v>
      </c>
      <c r="N49" s="34">
        <v>5125</v>
      </c>
      <c r="O49" s="20">
        <v>15525</v>
      </c>
      <c r="P49" s="19">
        <v>669</v>
      </c>
      <c r="Q49" s="33">
        <v>0</v>
      </c>
      <c r="R49" s="43">
        <v>25409</v>
      </c>
      <c r="S49" s="61">
        <f t="shared" si="0"/>
        <v>46</v>
      </c>
      <c r="T49" s="17">
        <f t="shared" si="1"/>
        <v>5</v>
      </c>
      <c r="U49" s="50">
        <f t="shared" si="2"/>
        <v>0</v>
      </c>
      <c r="V49" s="87"/>
      <c r="W49" s="65">
        <f t="shared" si="3"/>
        <v>4000661.779389346</v>
      </c>
      <c r="X49" s="18">
        <f t="shared" si="4"/>
        <v>9719794.890711483</v>
      </c>
      <c r="Y49" s="18">
        <f t="shared" si="5"/>
        <v>3073504</v>
      </c>
      <c r="Z49" s="18">
        <f t="shared" si="11"/>
        <v>8219260</v>
      </c>
      <c r="AA49" s="18">
        <f t="shared" si="7"/>
        <v>3865070</v>
      </c>
      <c r="AB49" s="66">
        <f t="shared" si="8"/>
        <v>3691927.7</v>
      </c>
      <c r="AC49" s="70">
        <v>29.5806589</v>
      </c>
      <c r="AD49" s="65">
        <f t="shared" si="10"/>
        <v>32570218.37010083</v>
      </c>
      <c r="AE49" s="66">
        <f t="shared" si="9"/>
        <v>33138629.2677793</v>
      </c>
    </row>
    <row r="50" spans="1:31" ht="14.25" customHeight="1">
      <c r="A50" s="28" t="s">
        <v>120</v>
      </c>
      <c r="B50" s="31">
        <v>986</v>
      </c>
      <c r="C50" s="32">
        <v>1570000</v>
      </c>
      <c r="D50" s="43">
        <v>1543000</v>
      </c>
      <c r="E50" s="31">
        <v>3</v>
      </c>
      <c r="F50" s="19">
        <v>1</v>
      </c>
      <c r="G50" s="19">
        <v>2</v>
      </c>
      <c r="H50" s="19"/>
      <c r="I50" s="33"/>
      <c r="J50" s="31">
        <v>177</v>
      </c>
      <c r="K50" s="19">
        <v>131</v>
      </c>
      <c r="L50" s="19">
        <v>8</v>
      </c>
      <c r="M50" s="33"/>
      <c r="N50" s="34">
        <v>5208</v>
      </c>
      <c r="O50" s="20">
        <v>4889</v>
      </c>
      <c r="P50" s="19">
        <v>721</v>
      </c>
      <c r="Q50" s="33"/>
      <c r="R50" s="43">
        <v>10990</v>
      </c>
      <c r="S50" s="61">
        <f t="shared" si="0"/>
        <v>4</v>
      </c>
      <c r="T50" s="17">
        <f t="shared" si="1"/>
        <v>2</v>
      </c>
      <c r="U50" s="50">
        <f t="shared" si="2"/>
        <v>0</v>
      </c>
      <c r="V50" s="87"/>
      <c r="W50" s="65">
        <f t="shared" si="3"/>
        <v>1235354.2268434337</v>
      </c>
      <c r="X50" s="18">
        <f t="shared" si="4"/>
        <v>2920410.444331052</v>
      </c>
      <c r="Y50" s="18">
        <f t="shared" si="5"/>
        <v>463264</v>
      </c>
      <c r="Z50" s="18">
        <f t="shared" si="11"/>
        <v>2279360</v>
      </c>
      <c r="AA50" s="18">
        <f t="shared" si="7"/>
        <v>2098620</v>
      </c>
      <c r="AB50" s="66">
        <f t="shared" si="8"/>
        <v>1596847.0000000002</v>
      </c>
      <c r="AC50" s="70">
        <v>34.83229987</v>
      </c>
      <c r="AD50" s="65">
        <f t="shared" si="10"/>
        <v>10593855.671174485</v>
      </c>
      <c r="AE50" s="66">
        <f t="shared" si="9"/>
        <v>11780170.435840921</v>
      </c>
    </row>
    <row r="51" spans="1:31" ht="14.25" customHeight="1">
      <c r="A51" s="28" t="s">
        <v>174</v>
      </c>
      <c r="B51" s="31">
        <v>675</v>
      </c>
      <c r="C51" s="32">
        <v>1843256</v>
      </c>
      <c r="D51" s="43">
        <v>2000159</v>
      </c>
      <c r="E51" s="31">
        <v>0</v>
      </c>
      <c r="F51" s="19">
        <v>1</v>
      </c>
      <c r="G51" s="19">
        <v>1</v>
      </c>
      <c r="H51" s="19">
        <v>3</v>
      </c>
      <c r="I51" s="33">
        <v>0</v>
      </c>
      <c r="J51" s="31">
        <v>29</v>
      </c>
      <c r="K51" s="19">
        <v>176</v>
      </c>
      <c r="L51" s="19">
        <v>31</v>
      </c>
      <c r="M51" s="33">
        <v>0</v>
      </c>
      <c r="N51" s="31">
        <v>363</v>
      </c>
      <c r="O51" s="20">
        <v>8290</v>
      </c>
      <c r="P51" s="20">
        <v>1157</v>
      </c>
      <c r="Q51" s="33">
        <v>0</v>
      </c>
      <c r="R51" s="43">
        <v>10582</v>
      </c>
      <c r="S51" s="61">
        <f t="shared" si="0"/>
        <v>1</v>
      </c>
      <c r="T51" s="17">
        <f t="shared" si="1"/>
        <v>4</v>
      </c>
      <c r="U51" s="50">
        <f t="shared" si="2"/>
        <v>0</v>
      </c>
      <c r="V51" s="87"/>
      <c r="W51" s="65">
        <f t="shared" si="3"/>
        <v>1317978.8775692754</v>
      </c>
      <c r="X51" s="18">
        <f t="shared" si="4"/>
        <v>3813274.3155055474</v>
      </c>
      <c r="Y51" s="18">
        <f t="shared" si="5"/>
        <v>554100</v>
      </c>
      <c r="Z51" s="18">
        <f t="shared" si="11"/>
        <v>2861980</v>
      </c>
      <c r="AA51" s="18">
        <f t="shared" si="7"/>
        <v>2084220</v>
      </c>
      <c r="AB51" s="66">
        <f t="shared" si="8"/>
        <v>1537564.6</v>
      </c>
      <c r="AC51" s="70">
        <v>33.191989798898426</v>
      </c>
      <c r="AD51" s="65">
        <f t="shared" si="10"/>
        <v>12169117.793074822</v>
      </c>
      <c r="AE51" s="66">
        <f t="shared" si="9"/>
        <v>13172532.33532928</v>
      </c>
    </row>
    <row r="52" spans="1:31" ht="14.25" customHeight="1">
      <c r="A52" s="28" t="s">
        <v>51</v>
      </c>
      <c r="B52" s="31">
        <v>25</v>
      </c>
      <c r="C52" s="32">
        <v>291365</v>
      </c>
      <c r="D52" s="43">
        <v>275582</v>
      </c>
      <c r="E52" s="31">
        <v>2</v>
      </c>
      <c r="F52" s="19">
        <v>1</v>
      </c>
      <c r="G52" s="19"/>
      <c r="H52" s="19"/>
      <c r="I52" s="33"/>
      <c r="J52" s="34">
        <v>32.365</v>
      </c>
      <c r="K52" s="20">
        <v>53.536</v>
      </c>
      <c r="L52" s="19"/>
      <c r="M52" s="33"/>
      <c r="N52" s="34">
        <v>1300</v>
      </c>
      <c r="O52" s="20">
        <v>5400</v>
      </c>
      <c r="P52" s="19"/>
      <c r="Q52" s="33"/>
      <c r="R52" s="43">
        <v>2090</v>
      </c>
      <c r="S52" s="61">
        <f t="shared" si="0"/>
        <v>3</v>
      </c>
      <c r="T52" s="17">
        <f t="shared" si="1"/>
        <v>0</v>
      </c>
      <c r="U52" s="50">
        <f t="shared" si="2"/>
        <v>0</v>
      </c>
      <c r="V52" s="87"/>
      <c r="W52" s="65">
        <f t="shared" si="3"/>
        <v>140799.27110819213</v>
      </c>
      <c r="X52" s="18">
        <f t="shared" si="4"/>
        <v>497028.843458796</v>
      </c>
      <c r="Y52" s="18">
        <f t="shared" si="5"/>
        <v>159612</v>
      </c>
      <c r="Z52" s="18">
        <f t="shared" si="11"/>
        <v>518842.0400000001</v>
      </c>
      <c r="AA52" s="18">
        <f t="shared" si="7"/>
        <v>1139000</v>
      </c>
      <c r="AB52" s="66">
        <f t="shared" si="8"/>
        <v>303677</v>
      </c>
      <c r="AC52" s="70">
        <v>23.56119325</v>
      </c>
      <c r="AD52" s="65">
        <f t="shared" si="10"/>
        <v>2758959.1545669883</v>
      </c>
      <c r="AE52" s="66">
        <f t="shared" si="9"/>
        <v>2508173.8465379593</v>
      </c>
    </row>
    <row r="53" spans="1:31" ht="14.25" customHeight="1">
      <c r="A53" s="28" t="s">
        <v>109</v>
      </c>
      <c r="B53" s="31">
        <v>357</v>
      </c>
      <c r="C53" s="32">
        <v>3326240</v>
      </c>
      <c r="D53" s="43">
        <v>3317688</v>
      </c>
      <c r="E53" s="31">
        <v>0</v>
      </c>
      <c r="F53" s="19">
        <v>0</v>
      </c>
      <c r="G53" s="19">
        <v>0</v>
      </c>
      <c r="H53" s="19">
        <v>0</v>
      </c>
      <c r="I53" s="33">
        <v>1</v>
      </c>
      <c r="J53" s="31">
        <v>3</v>
      </c>
      <c r="K53" s="19">
        <v>256</v>
      </c>
      <c r="L53" s="19">
        <v>57</v>
      </c>
      <c r="M53" s="33">
        <v>0</v>
      </c>
      <c r="N53" s="31">
        <v>123</v>
      </c>
      <c r="O53" s="20">
        <v>12062</v>
      </c>
      <c r="P53" s="20">
        <v>2668</v>
      </c>
      <c r="Q53" s="33">
        <v>0</v>
      </c>
      <c r="R53" s="43">
        <v>15433</v>
      </c>
      <c r="S53" s="61">
        <f t="shared" si="0"/>
        <v>0</v>
      </c>
      <c r="T53" s="17">
        <f t="shared" si="1"/>
        <v>0</v>
      </c>
      <c r="U53" s="50">
        <f t="shared" si="2"/>
        <v>1</v>
      </c>
      <c r="V53" s="87"/>
      <c r="W53" s="65">
        <f t="shared" si="3"/>
        <v>1938502.673674931</v>
      </c>
      <c r="X53" s="18">
        <f t="shared" si="4"/>
        <v>6415384.020818625</v>
      </c>
      <c r="Y53" s="18">
        <f t="shared" si="5"/>
        <v>411776</v>
      </c>
      <c r="Z53" s="18">
        <f t="shared" si="11"/>
        <v>4550020</v>
      </c>
      <c r="AA53" s="18">
        <f t="shared" si="7"/>
        <v>3485490</v>
      </c>
      <c r="AB53" s="66">
        <f t="shared" si="8"/>
        <v>2242414.9000000004</v>
      </c>
      <c r="AC53" s="70">
        <v>60.77767656</v>
      </c>
      <c r="AD53" s="65">
        <f t="shared" si="10"/>
        <v>19043587.594493553</v>
      </c>
      <c r="AE53" s="66">
        <f t="shared" si="9"/>
        <v>30069790.11581221</v>
      </c>
    </row>
    <row r="54" spans="1:31" ht="14.25" customHeight="1">
      <c r="A54" s="28" t="s">
        <v>145</v>
      </c>
      <c r="B54" s="31">
        <v>132</v>
      </c>
      <c r="C54" s="32">
        <v>560528</v>
      </c>
      <c r="D54" s="43">
        <v>550545</v>
      </c>
      <c r="E54" s="31">
        <v>2</v>
      </c>
      <c r="F54" s="19"/>
      <c r="G54" s="19">
        <v>1</v>
      </c>
      <c r="H54" s="19">
        <v>1</v>
      </c>
      <c r="I54" s="33"/>
      <c r="J54" s="31">
        <v>56</v>
      </c>
      <c r="K54" s="19">
        <v>104</v>
      </c>
      <c r="L54" s="19"/>
      <c r="M54" s="33"/>
      <c r="N54" s="34">
        <v>1538</v>
      </c>
      <c r="O54" s="20">
        <v>3567</v>
      </c>
      <c r="P54" s="19"/>
      <c r="Q54" s="33"/>
      <c r="R54" s="43">
        <v>4636</v>
      </c>
      <c r="S54" s="61">
        <f t="shared" si="0"/>
        <v>2</v>
      </c>
      <c r="T54" s="17">
        <f t="shared" si="1"/>
        <v>2</v>
      </c>
      <c r="U54" s="50">
        <f t="shared" si="2"/>
        <v>0</v>
      </c>
      <c r="V54" s="87"/>
      <c r="W54" s="65">
        <f t="shared" si="3"/>
        <v>342790.04525723634</v>
      </c>
      <c r="X54" s="18">
        <f t="shared" si="4"/>
        <v>1012368.7778725663</v>
      </c>
      <c r="Y54" s="18">
        <f t="shared" si="5"/>
        <v>356856</v>
      </c>
      <c r="Z54" s="18">
        <f t="shared" si="11"/>
        <v>966400</v>
      </c>
      <c r="AA54" s="18">
        <f t="shared" si="7"/>
        <v>867850</v>
      </c>
      <c r="AB54" s="66">
        <f t="shared" si="8"/>
        <v>673610.8</v>
      </c>
      <c r="AC54" s="70">
        <v>26.60728579</v>
      </c>
      <c r="AD54" s="65">
        <f t="shared" si="10"/>
        <v>4219875.623129803</v>
      </c>
      <c r="AE54" s="66">
        <f t="shared" si="9"/>
        <v>4067669.537869596</v>
      </c>
    </row>
    <row r="55" spans="1:31" ht="14.25" customHeight="1">
      <c r="A55" s="28" t="s">
        <v>129</v>
      </c>
      <c r="B55" s="31">
        <v>120</v>
      </c>
      <c r="C55" s="32">
        <v>296179</v>
      </c>
      <c r="D55" s="43">
        <v>287347</v>
      </c>
      <c r="E55" s="31">
        <v>3</v>
      </c>
      <c r="F55" s="19">
        <v>0</v>
      </c>
      <c r="G55" s="19">
        <v>0</v>
      </c>
      <c r="H55" s="19">
        <v>0</v>
      </c>
      <c r="I55" s="33">
        <v>0</v>
      </c>
      <c r="J55" s="31">
        <v>20</v>
      </c>
      <c r="K55" s="19">
        <v>38</v>
      </c>
      <c r="L55" s="19">
        <v>0</v>
      </c>
      <c r="M55" s="33">
        <v>0</v>
      </c>
      <c r="N55" s="31">
        <v>100</v>
      </c>
      <c r="O55" s="20">
        <v>2069</v>
      </c>
      <c r="P55" s="19">
        <v>0</v>
      </c>
      <c r="Q55" s="33">
        <v>0</v>
      </c>
      <c r="R55" s="43">
        <v>2086</v>
      </c>
      <c r="S55" s="61">
        <f t="shared" si="0"/>
        <v>3</v>
      </c>
      <c r="T55" s="17">
        <f t="shared" si="1"/>
        <v>0</v>
      </c>
      <c r="U55" s="50">
        <f t="shared" si="2"/>
        <v>0</v>
      </c>
      <c r="V55" s="87"/>
      <c r="W55" s="65">
        <f t="shared" si="3"/>
        <v>193906.0828691573</v>
      </c>
      <c r="X55" s="18">
        <f t="shared" si="4"/>
        <v>518854.7237102628</v>
      </c>
      <c r="Y55" s="18">
        <f t="shared" si="5"/>
        <v>159612</v>
      </c>
      <c r="Z55" s="18">
        <f t="shared" si="11"/>
        <v>350320</v>
      </c>
      <c r="AA55" s="18">
        <f t="shared" si="7"/>
        <v>368730</v>
      </c>
      <c r="AB55" s="66">
        <f t="shared" si="8"/>
        <v>303095.80000000005</v>
      </c>
      <c r="AC55" s="70">
        <v>24.61763401370137</v>
      </c>
      <c r="AD55" s="65">
        <f t="shared" si="10"/>
        <v>1894518.6065794202</v>
      </c>
      <c r="AE55" s="66">
        <f t="shared" si="9"/>
        <v>1758335.7065915724</v>
      </c>
    </row>
    <row r="56" spans="1:31" ht="14.25" customHeight="1">
      <c r="A56" s="28" t="s">
        <v>119</v>
      </c>
      <c r="B56" s="31">
        <v>199</v>
      </c>
      <c r="C56" s="32">
        <v>291028</v>
      </c>
      <c r="D56" s="43">
        <v>269439</v>
      </c>
      <c r="E56" s="31">
        <v>0</v>
      </c>
      <c r="F56" s="19">
        <v>0</v>
      </c>
      <c r="G56" s="19">
        <v>0</v>
      </c>
      <c r="H56" s="19">
        <v>0</v>
      </c>
      <c r="I56" s="33">
        <v>0</v>
      </c>
      <c r="J56" s="31">
        <v>11</v>
      </c>
      <c r="K56" s="19">
        <v>43</v>
      </c>
      <c r="L56" s="19">
        <v>0</v>
      </c>
      <c r="M56" s="33">
        <v>0</v>
      </c>
      <c r="N56" s="31">
        <v>62</v>
      </c>
      <c r="O56" s="20">
        <v>2021</v>
      </c>
      <c r="P56" s="19">
        <v>0</v>
      </c>
      <c r="Q56" s="33">
        <v>0</v>
      </c>
      <c r="R56" s="43">
        <v>2083</v>
      </c>
      <c r="S56" s="61">
        <f t="shared" si="0"/>
        <v>0</v>
      </c>
      <c r="T56" s="17">
        <f t="shared" si="1"/>
        <v>0</v>
      </c>
      <c r="U56" s="50">
        <f t="shared" si="2"/>
        <v>0</v>
      </c>
      <c r="V56" s="87"/>
      <c r="W56" s="65">
        <f t="shared" si="3"/>
        <v>210787.1843793152</v>
      </c>
      <c r="X56" s="18">
        <f t="shared" si="4"/>
        <v>485642.931235707</v>
      </c>
      <c r="Y56" s="18">
        <f t="shared" si="5"/>
        <v>0</v>
      </c>
      <c r="Z56" s="18">
        <f t="shared" si="11"/>
        <v>326160</v>
      </c>
      <c r="AA56" s="18">
        <f t="shared" si="7"/>
        <v>354110</v>
      </c>
      <c r="AB56" s="66">
        <f t="shared" si="8"/>
        <v>302659.9</v>
      </c>
      <c r="AC56" s="70">
        <v>30.47203681183773</v>
      </c>
      <c r="AD56" s="65">
        <f t="shared" si="10"/>
        <v>1679360.0156150223</v>
      </c>
      <c r="AE56" s="66">
        <f t="shared" si="9"/>
        <v>1735612.9714639739</v>
      </c>
    </row>
    <row r="57" spans="1:31" ht="14.25" customHeight="1">
      <c r="A57" s="28" t="s">
        <v>110</v>
      </c>
      <c r="B57" s="31">
        <v>227</v>
      </c>
      <c r="C57" s="32">
        <v>1111439</v>
      </c>
      <c r="D57" s="43">
        <v>1027650</v>
      </c>
      <c r="E57" s="31">
        <v>0</v>
      </c>
      <c r="F57" s="19">
        <v>0</v>
      </c>
      <c r="G57" s="19">
        <v>0</v>
      </c>
      <c r="H57" s="19">
        <v>0</v>
      </c>
      <c r="I57" s="33">
        <v>2</v>
      </c>
      <c r="J57" s="31">
        <v>6</v>
      </c>
      <c r="K57" s="19">
        <v>177</v>
      </c>
      <c r="L57" s="19">
        <v>57</v>
      </c>
      <c r="M57" s="33">
        <v>0</v>
      </c>
      <c r="N57" s="31">
        <v>271</v>
      </c>
      <c r="O57" s="20">
        <v>8254</v>
      </c>
      <c r="P57" s="20">
        <v>2653</v>
      </c>
      <c r="Q57" s="33">
        <v>0</v>
      </c>
      <c r="R57" s="43">
        <v>11773</v>
      </c>
      <c r="S57" s="61">
        <f t="shared" si="0"/>
        <v>0</v>
      </c>
      <c r="T57" s="17">
        <f t="shared" si="1"/>
        <v>0</v>
      </c>
      <c r="U57" s="50">
        <f t="shared" si="2"/>
        <v>2</v>
      </c>
      <c r="V57" s="87"/>
      <c r="W57" s="65">
        <f t="shared" si="3"/>
        <v>688332.753766346</v>
      </c>
      <c r="X57" s="18">
        <f t="shared" si="4"/>
        <v>1923005.8874687224</v>
      </c>
      <c r="Y57" s="18">
        <f t="shared" si="5"/>
        <v>823552</v>
      </c>
      <c r="Z57" s="18">
        <f t="shared" si="11"/>
        <v>4090980.0000000005</v>
      </c>
      <c r="AA57" s="18">
        <f t="shared" si="7"/>
        <v>2855340</v>
      </c>
      <c r="AB57" s="66">
        <f t="shared" si="8"/>
        <v>1710616.9000000001</v>
      </c>
      <c r="AC57" s="70">
        <v>45.61077162</v>
      </c>
      <c r="AD57" s="65">
        <f t="shared" si="10"/>
        <v>12091827.541235069</v>
      </c>
      <c r="AE57" s="66">
        <f t="shared" si="9"/>
        <v>15791852.877629586</v>
      </c>
    </row>
    <row r="58" spans="1:31" ht="14.25" customHeight="1">
      <c r="A58" s="28" t="s">
        <v>42</v>
      </c>
      <c r="B58" s="31">
        <v>148</v>
      </c>
      <c r="C58" s="32">
        <v>228005</v>
      </c>
      <c r="D58" s="43">
        <v>204154</v>
      </c>
      <c r="E58" s="31">
        <v>0</v>
      </c>
      <c r="F58" s="19">
        <v>0</v>
      </c>
      <c r="G58" s="19">
        <v>0</v>
      </c>
      <c r="H58" s="19">
        <v>0</v>
      </c>
      <c r="I58" s="33">
        <v>0</v>
      </c>
      <c r="J58" s="31">
        <v>4</v>
      </c>
      <c r="K58" s="19">
        <v>26</v>
      </c>
      <c r="L58" s="19"/>
      <c r="M58" s="33"/>
      <c r="N58" s="34">
        <v>4</v>
      </c>
      <c r="O58" s="19">
        <v>1241</v>
      </c>
      <c r="P58" s="19"/>
      <c r="Q58" s="33"/>
      <c r="R58" s="43">
        <v>1245</v>
      </c>
      <c r="S58" s="61">
        <f t="shared" si="0"/>
        <v>0</v>
      </c>
      <c r="T58" s="17">
        <f t="shared" si="1"/>
        <v>0</v>
      </c>
      <c r="U58" s="50">
        <f t="shared" si="2"/>
        <v>0</v>
      </c>
      <c r="V58" s="87"/>
      <c r="W58" s="65">
        <f t="shared" si="3"/>
        <v>161136.22253401985</v>
      </c>
      <c r="X58" s="18">
        <f t="shared" si="4"/>
        <v>365124.0461823625</v>
      </c>
      <c r="Y58" s="18">
        <f t="shared" si="5"/>
        <v>0</v>
      </c>
      <c r="Z58" s="18">
        <f t="shared" si="11"/>
        <v>181200</v>
      </c>
      <c r="AA58" s="18">
        <f t="shared" si="7"/>
        <v>211650</v>
      </c>
      <c r="AB58" s="66">
        <f t="shared" si="8"/>
        <v>180898.5</v>
      </c>
      <c r="AC58" s="70">
        <v>23.092148961426812</v>
      </c>
      <c r="AD58" s="65">
        <f t="shared" si="10"/>
        <v>1100008.7687163823</v>
      </c>
      <c r="AE58" s="66">
        <f t="shared" si="9"/>
        <v>990732.4470567844</v>
      </c>
    </row>
    <row r="59" spans="1:31" ht="14.25" customHeight="1">
      <c r="A59" s="28" t="s">
        <v>179</v>
      </c>
      <c r="B59" s="31">
        <v>313</v>
      </c>
      <c r="C59" s="32">
        <v>942207</v>
      </c>
      <c r="D59" s="44">
        <v>1392760</v>
      </c>
      <c r="E59" s="31"/>
      <c r="F59" s="19"/>
      <c r="G59" s="19"/>
      <c r="H59" s="19"/>
      <c r="I59" s="33"/>
      <c r="J59" s="31">
        <v>1</v>
      </c>
      <c r="K59" s="19">
        <v>67</v>
      </c>
      <c r="L59" s="19">
        <v>35</v>
      </c>
      <c r="M59" s="33"/>
      <c r="N59" s="31"/>
      <c r="O59" s="20">
        <v>3341</v>
      </c>
      <c r="P59" s="19">
        <v>550</v>
      </c>
      <c r="Q59" s="33"/>
      <c r="R59" s="43">
        <v>3730</v>
      </c>
      <c r="S59" s="61">
        <f t="shared" si="0"/>
        <v>0</v>
      </c>
      <c r="T59" s="17">
        <f t="shared" si="1"/>
        <v>0</v>
      </c>
      <c r="U59" s="50">
        <f t="shared" si="2"/>
        <v>0</v>
      </c>
      <c r="V59" s="87"/>
      <c r="W59" s="65">
        <f t="shared" si="3"/>
        <v>635362.7936824444</v>
      </c>
      <c r="X59" s="18">
        <f t="shared" si="4"/>
        <v>2628503.395148235</v>
      </c>
      <c r="Y59" s="18">
        <f t="shared" si="5"/>
        <v>0</v>
      </c>
      <c r="Z59" s="18">
        <f t="shared" si="11"/>
        <v>2244020</v>
      </c>
      <c r="AA59" s="18">
        <f t="shared" si="7"/>
        <v>859470</v>
      </c>
      <c r="AB59" s="66">
        <f t="shared" si="8"/>
        <v>541969</v>
      </c>
      <c r="AC59" s="70">
        <v>31.33129212</v>
      </c>
      <c r="AD59" s="65">
        <f t="shared" si="10"/>
        <v>6909325.188830679</v>
      </c>
      <c r="AE59" s="66">
        <f t="shared" si="9"/>
        <v>7247628.261762786</v>
      </c>
    </row>
    <row r="60" spans="1:31" ht="14.25" customHeight="1">
      <c r="A60" s="28" t="s">
        <v>72</v>
      </c>
      <c r="B60" s="31">
        <v>123</v>
      </c>
      <c r="C60" s="32">
        <v>1532349</v>
      </c>
      <c r="D60" s="43">
        <v>1532349</v>
      </c>
      <c r="E60" s="31">
        <v>6</v>
      </c>
      <c r="F60" s="19">
        <v>3</v>
      </c>
      <c r="G60" s="19">
        <v>0</v>
      </c>
      <c r="H60" s="19">
        <v>0</v>
      </c>
      <c r="I60" s="33">
        <v>0</v>
      </c>
      <c r="J60" s="31">
        <v>112</v>
      </c>
      <c r="K60" s="19">
        <v>140</v>
      </c>
      <c r="L60" s="19">
        <v>0</v>
      </c>
      <c r="M60" s="33">
        <v>0</v>
      </c>
      <c r="N60" s="31">
        <v>677</v>
      </c>
      <c r="O60" s="20">
        <v>3745</v>
      </c>
      <c r="P60" s="19">
        <v>205</v>
      </c>
      <c r="Q60" s="33">
        <v>0</v>
      </c>
      <c r="R60" s="43">
        <v>6570</v>
      </c>
      <c r="S60" s="61">
        <f t="shared" si="0"/>
        <v>9</v>
      </c>
      <c r="T60" s="17">
        <f t="shared" si="1"/>
        <v>0</v>
      </c>
      <c r="U60" s="50">
        <f t="shared" si="2"/>
        <v>0</v>
      </c>
      <c r="V60" s="87"/>
      <c r="W60" s="65">
        <f t="shared" si="3"/>
        <v>806136.8011535597</v>
      </c>
      <c r="X60" s="18">
        <f t="shared" si="4"/>
        <v>2899689.029735137</v>
      </c>
      <c r="Y60" s="18">
        <f t="shared" si="5"/>
        <v>478836</v>
      </c>
      <c r="Z60" s="18">
        <f t="shared" si="11"/>
        <v>1522080</v>
      </c>
      <c r="AA60" s="18">
        <f t="shared" si="7"/>
        <v>860390</v>
      </c>
      <c r="AB60" s="66">
        <f t="shared" si="8"/>
        <v>954621.0000000001</v>
      </c>
      <c r="AC60" s="70">
        <v>32.76872936617816</v>
      </c>
      <c r="AD60" s="65">
        <f t="shared" si="10"/>
        <v>7521752.830888696</v>
      </c>
      <c r="AE60" s="66">
        <f t="shared" si="9"/>
        <v>8084659.214725186</v>
      </c>
    </row>
    <row r="61" spans="1:31" ht="14.25" customHeight="1">
      <c r="A61" s="28" t="s">
        <v>58</v>
      </c>
      <c r="B61" s="31">
        <v>555</v>
      </c>
      <c r="C61" s="32">
        <v>2175213</v>
      </c>
      <c r="D61" s="43">
        <v>2139286</v>
      </c>
      <c r="E61" s="31">
        <v>1</v>
      </c>
      <c r="F61" s="19"/>
      <c r="G61" s="19">
        <v>1</v>
      </c>
      <c r="H61" s="19">
        <v>2</v>
      </c>
      <c r="I61" s="33"/>
      <c r="J61" s="31">
        <v>8</v>
      </c>
      <c r="K61" s="19">
        <v>218</v>
      </c>
      <c r="L61" s="19">
        <v>32</v>
      </c>
      <c r="M61" s="33"/>
      <c r="N61" s="31">
        <v>138</v>
      </c>
      <c r="O61" s="20">
        <v>6408</v>
      </c>
      <c r="P61" s="20">
        <v>3185</v>
      </c>
      <c r="Q61" s="33"/>
      <c r="R61" s="43">
        <v>9690</v>
      </c>
      <c r="S61" s="61">
        <f t="shared" si="0"/>
        <v>1</v>
      </c>
      <c r="T61" s="17">
        <f t="shared" si="1"/>
        <v>3</v>
      </c>
      <c r="U61" s="50">
        <f t="shared" si="2"/>
        <v>0</v>
      </c>
      <c r="V61" s="87"/>
      <c r="W61" s="65">
        <f t="shared" si="3"/>
        <v>1463749.924937598</v>
      </c>
      <c r="X61" s="18">
        <f t="shared" si="4"/>
        <v>4086204.5004209867</v>
      </c>
      <c r="Y61" s="18">
        <f t="shared" si="5"/>
        <v>428876</v>
      </c>
      <c r="Z61" s="18">
        <f t="shared" si="11"/>
        <v>3041200</v>
      </c>
      <c r="AA61" s="18">
        <f t="shared" si="7"/>
        <v>2800870</v>
      </c>
      <c r="AB61" s="66">
        <f t="shared" si="8"/>
        <v>1407957</v>
      </c>
      <c r="AC61" s="70">
        <v>34.67952562</v>
      </c>
      <c r="AD61" s="65">
        <f t="shared" si="10"/>
        <v>13228857.425358584</v>
      </c>
      <c r="AE61" s="66">
        <f t="shared" si="9"/>
        <v>14673864.851407815</v>
      </c>
    </row>
    <row r="62" spans="1:31" ht="14.25" customHeight="1">
      <c r="A62" s="28" t="s">
        <v>194</v>
      </c>
      <c r="B62" s="31">
        <v>66</v>
      </c>
      <c r="C62" s="32">
        <v>1251994</v>
      </c>
      <c r="D62" s="43">
        <v>1147818</v>
      </c>
      <c r="E62" s="31">
        <v>4</v>
      </c>
      <c r="F62" s="19">
        <v>4</v>
      </c>
      <c r="G62" s="19">
        <v>4</v>
      </c>
      <c r="H62" s="19">
        <v>1</v>
      </c>
      <c r="I62" s="33">
        <v>0</v>
      </c>
      <c r="J62" s="31">
        <v>166</v>
      </c>
      <c r="K62" s="19">
        <v>88</v>
      </c>
      <c r="L62" s="19">
        <v>0</v>
      </c>
      <c r="M62" s="33">
        <v>0</v>
      </c>
      <c r="N62" s="31">
        <v>827</v>
      </c>
      <c r="O62" s="20">
        <v>3517</v>
      </c>
      <c r="P62" s="19">
        <v>0</v>
      </c>
      <c r="Q62" s="33">
        <v>0</v>
      </c>
      <c r="R62" s="43">
        <v>4222</v>
      </c>
      <c r="S62" s="61">
        <f t="shared" si="0"/>
        <v>8</v>
      </c>
      <c r="T62" s="17">
        <f t="shared" si="1"/>
        <v>5</v>
      </c>
      <c r="U62" s="50">
        <f t="shared" si="2"/>
        <v>0</v>
      </c>
      <c r="V62" s="87"/>
      <c r="W62" s="65">
        <f t="shared" si="3"/>
        <v>599608.2736327696</v>
      </c>
      <c r="X62" s="18">
        <f t="shared" si="4"/>
        <v>2154533.230678947</v>
      </c>
      <c r="Y62" s="18">
        <f t="shared" si="5"/>
        <v>1051752</v>
      </c>
      <c r="Z62" s="18">
        <f t="shared" si="11"/>
        <v>1534160</v>
      </c>
      <c r="AA62" s="18">
        <f t="shared" si="7"/>
        <v>738480</v>
      </c>
      <c r="AB62" s="66">
        <f t="shared" si="8"/>
        <v>613456.6000000001</v>
      </c>
      <c r="AC62" s="70">
        <v>25.04797145</v>
      </c>
      <c r="AD62" s="65">
        <f t="shared" si="10"/>
        <v>6691990.104311716</v>
      </c>
      <c r="AE62" s="66">
        <f t="shared" si="9"/>
        <v>6262789.187967865</v>
      </c>
    </row>
    <row r="63" spans="1:31" ht="14.25" customHeight="1">
      <c r="A63" s="28" t="s">
        <v>132</v>
      </c>
      <c r="B63" s="34">
        <v>1785</v>
      </c>
      <c r="C63" s="32">
        <v>1769968</v>
      </c>
      <c r="D63" s="43">
        <v>1492812</v>
      </c>
      <c r="E63" s="31">
        <v>0</v>
      </c>
      <c r="F63" s="19">
        <v>0</v>
      </c>
      <c r="G63" s="19">
        <v>0</v>
      </c>
      <c r="H63" s="19">
        <v>0</v>
      </c>
      <c r="I63" s="33">
        <v>0</v>
      </c>
      <c r="J63" s="31">
        <v>84</v>
      </c>
      <c r="K63" s="19">
        <v>143</v>
      </c>
      <c r="L63" s="19">
        <v>13</v>
      </c>
      <c r="M63" s="33">
        <v>0</v>
      </c>
      <c r="N63" s="31">
        <v>702</v>
      </c>
      <c r="O63" s="20">
        <v>8180</v>
      </c>
      <c r="P63" s="19">
        <v>924</v>
      </c>
      <c r="Q63" s="33">
        <v>0</v>
      </c>
      <c r="R63" s="43">
        <v>9805</v>
      </c>
      <c r="S63" s="61">
        <f t="shared" si="0"/>
        <v>0</v>
      </c>
      <c r="T63" s="17">
        <f t="shared" si="1"/>
        <v>0</v>
      </c>
      <c r="U63" s="50">
        <f t="shared" si="2"/>
        <v>0</v>
      </c>
      <c r="V63" s="87"/>
      <c r="W63" s="65">
        <f t="shared" si="3"/>
        <v>1538295.532162205</v>
      </c>
      <c r="X63" s="18">
        <f t="shared" si="4"/>
        <v>2822805.674182012</v>
      </c>
      <c r="Y63" s="18">
        <f t="shared" si="5"/>
        <v>0</v>
      </c>
      <c r="Z63" s="18">
        <f t="shared" si="11"/>
        <v>2052020</v>
      </c>
      <c r="AA63" s="18">
        <f t="shared" si="7"/>
        <v>1999660</v>
      </c>
      <c r="AB63" s="66">
        <f t="shared" si="8"/>
        <v>1424666.5</v>
      </c>
      <c r="AC63" s="70">
        <v>38.02351135</v>
      </c>
      <c r="AD63" s="65">
        <f t="shared" si="10"/>
        <v>9837447.706344217</v>
      </c>
      <c r="AE63" s="66">
        <f t="shared" si="9"/>
        <v>11504139.618886739</v>
      </c>
    </row>
    <row r="64" spans="1:31" ht="14.25" customHeight="1">
      <c r="A64" s="28" t="s">
        <v>169</v>
      </c>
      <c r="B64" s="31">
        <v>677</v>
      </c>
      <c r="C64" s="32">
        <v>2079364</v>
      </c>
      <c r="D64" s="43">
        <v>2028838</v>
      </c>
      <c r="E64" s="31">
        <v>6</v>
      </c>
      <c r="F64" s="19">
        <v>1</v>
      </c>
      <c r="G64" s="19">
        <v>0</v>
      </c>
      <c r="H64" s="19">
        <v>0</v>
      </c>
      <c r="I64" s="33">
        <v>0</v>
      </c>
      <c r="J64" s="31">
        <v>136</v>
      </c>
      <c r="K64" s="19">
        <v>265</v>
      </c>
      <c r="L64" s="19">
        <v>0</v>
      </c>
      <c r="M64" s="33">
        <v>0</v>
      </c>
      <c r="N64" s="34">
        <v>1237</v>
      </c>
      <c r="O64" s="20">
        <v>9311</v>
      </c>
      <c r="P64" s="19">
        <v>0</v>
      </c>
      <c r="Q64" s="33">
        <v>0</v>
      </c>
      <c r="R64" s="43">
        <v>11575</v>
      </c>
      <c r="S64" s="61">
        <f t="shared" si="0"/>
        <v>7</v>
      </c>
      <c r="T64" s="17">
        <f t="shared" si="1"/>
        <v>0</v>
      </c>
      <c r="U64" s="50">
        <f t="shared" si="2"/>
        <v>0</v>
      </c>
      <c r="V64" s="87"/>
      <c r="W64" s="65">
        <f t="shared" si="3"/>
        <v>1463473.8537189546</v>
      </c>
      <c r="X64" s="18">
        <f t="shared" si="4"/>
        <v>3869492.5773957586</v>
      </c>
      <c r="Y64" s="18">
        <f t="shared" si="5"/>
        <v>372428</v>
      </c>
      <c r="Z64" s="18">
        <f t="shared" si="11"/>
        <v>2422040</v>
      </c>
      <c r="AA64" s="18">
        <f t="shared" si="7"/>
        <v>1793160</v>
      </c>
      <c r="AB64" s="66">
        <f t="shared" si="8"/>
        <v>1681847.5000000002</v>
      </c>
      <c r="AC64" s="70">
        <v>30.54358383</v>
      </c>
      <c r="AD64" s="65">
        <f t="shared" si="10"/>
        <v>11602441.931114713</v>
      </c>
      <c r="AE64" s="66">
        <f t="shared" si="9"/>
        <v>12006027.176193405</v>
      </c>
    </row>
    <row r="65" spans="1:31" ht="14.25" customHeight="1">
      <c r="A65" s="28" t="s">
        <v>106</v>
      </c>
      <c r="B65" s="31">
        <v>458</v>
      </c>
      <c r="C65" s="32">
        <v>387324</v>
      </c>
      <c r="D65" s="43">
        <v>373046</v>
      </c>
      <c r="E65" s="31">
        <v>2</v>
      </c>
      <c r="F65" s="19"/>
      <c r="G65" s="19"/>
      <c r="H65" s="19"/>
      <c r="I65" s="33"/>
      <c r="J65" s="31">
        <v>9</v>
      </c>
      <c r="K65" s="19">
        <v>61</v>
      </c>
      <c r="L65" s="19"/>
      <c r="M65" s="33"/>
      <c r="N65" s="31">
        <v>42</v>
      </c>
      <c r="O65" s="20">
        <v>2466</v>
      </c>
      <c r="P65" s="19"/>
      <c r="Q65" s="33"/>
      <c r="R65" s="43">
        <v>2508</v>
      </c>
      <c r="S65" s="61">
        <f t="shared" si="0"/>
        <v>2</v>
      </c>
      <c r="T65" s="17">
        <f t="shared" si="1"/>
        <v>0</v>
      </c>
      <c r="U65" s="50">
        <f t="shared" si="2"/>
        <v>0</v>
      </c>
      <c r="V65" s="87"/>
      <c r="W65" s="65">
        <f t="shared" si="3"/>
        <v>317463.1084948542</v>
      </c>
      <c r="X65" s="18">
        <f t="shared" si="4"/>
        <v>678540.0015115901</v>
      </c>
      <c r="Y65" s="18">
        <f t="shared" si="5"/>
        <v>106408</v>
      </c>
      <c r="Z65" s="18">
        <f t="shared" si="11"/>
        <v>422800</v>
      </c>
      <c r="AA65" s="18">
        <f t="shared" si="7"/>
        <v>426360</v>
      </c>
      <c r="AB65" s="66">
        <f t="shared" si="8"/>
        <v>364412.4</v>
      </c>
      <c r="AC65" s="70">
        <v>24.726780016874596</v>
      </c>
      <c r="AD65" s="65">
        <f t="shared" si="10"/>
        <v>2315983.510006444</v>
      </c>
      <c r="AE65" s="66">
        <f t="shared" si="9"/>
        <v>2154054.668296617</v>
      </c>
    </row>
    <row r="66" spans="1:31" ht="14.25" customHeight="1">
      <c r="A66" s="28" t="s">
        <v>141</v>
      </c>
      <c r="B66" s="31">
        <v>697</v>
      </c>
      <c r="C66" s="32">
        <v>413572</v>
      </c>
      <c r="D66" s="43">
        <v>413572</v>
      </c>
      <c r="E66" s="31">
        <v>3</v>
      </c>
      <c r="F66" s="19">
        <v>0</v>
      </c>
      <c r="G66" s="19">
        <v>0</v>
      </c>
      <c r="H66" s="19">
        <v>0</v>
      </c>
      <c r="I66" s="33">
        <v>0</v>
      </c>
      <c r="J66" s="31">
        <v>0</v>
      </c>
      <c r="K66" s="19">
        <v>66</v>
      </c>
      <c r="L66" s="19">
        <v>0</v>
      </c>
      <c r="M66" s="33">
        <v>0</v>
      </c>
      <c r="N66" s="31">
        <v>0</v>
      </c>
      <c r="O66" s="20">
        <v>2083</v>
      </c>
      <c r="P66" s="19">
        <v>0</v>
      </c>
      <c r="Q66" s="33">
        <v>0</v>
      </c>
      <c r="R66" s="43">
        <v>2083</v>
      </c>
      <c r="S66" s="61">
        <f t="shared" si="0"/>
        <v>3</v>
      </c>
      <c r="T66" s="17">
        <f t="shared" si="1"/>
        <v>0</v>
      </c>
      <c r="U66" s="50">
        <f t="shared" si="2"/>
        <v>0</v>
      </c>
      <c r="V66" s="87"/>
      <c r="W66" s="65">
        <f t="shared" si="3"/>
        <v>364635.3536192248</v>
      </c>
      <c r="X66" s="18">
        <f t="shared" si="4"/>
        <v>754428.8375214572</v>
      </c>
      <c r="Y66" s="18">
        <f t="shared" si="5"/>
        <v>159612</v>
      </c>
      <c r="Z66" s="18">
        <f t="shared" si="11"/>
        <v>398640</v>
      </c>
      <c r="AA66" s="18">
        <f t="shared" si="7"/>
        <v>354110</v>
      </c>
      <c r="AB66" s="66">
        <f t="shared" si="8"/>
        <v>302659.9</v>
      </c>
      <c r="AC66" s="70">
        <v>22.66694501</v>
      </c>
      <c r="AD66" s="65">
        <f t="shared" si="10"/>
        <v>2334086.091140682</v>
      </c>
      <c r="AE66" s="66">
        <f t="shared" si="9"/>
        <v>2084350.573580081</v>
      </c>
    </row>
    <row r="67" spans="1:31" ht="14.25" customHeight="1">
      <c r="A67" s="28" t="s">
        <v>126</v>
      </c>
      <c r="B67" s="31">
        <v>823</v>
      </c>
      <c r="C67" s="35">
        <f>822047+600000</f>
        <v>1422047</v>
      </c>
      <c r="D67" s="43">
        <v>813190</v>
      </c>
      <c r="E67" s="31">
        <v>2</v>
      </c>
      <c r="F67" s="19">
        <v>0</v>
      </c>
      <c r="G67" s="19">
        <v>0</v>
      </c>
      <c r="H67" s="19">
        <v>0</v>
      </c>
      <c r="I67" s="33">
        <v>0</v>
      </c>
      <c r="J67" s="31">
        <v>83</v>
      </c>
      <c r="K67" s="25">
        <f>79-5.318</f>
        <v>73.682</v>
      </c>
      <c r="L67" s="25">
        <f>5.318</f>
        <v>5.318</v>
      </c>
      <c r="M67" s="33">
        <v>0</v>
      </c>
      <c r="N67" s="34">
        <v>2099</v>
      </c>
      <c r="O67" s="26">
        <f>2818-162</f>
        <v>2656</v>
      </c>
      <c r="P67" s="25">
        <v>162</v>
      </c>
      <c r="Q67" s="33">
        <v>0</v>
      </c>
      <c r="R67" s="43">
        <v>5148</v>
      </c>
      <c r="S67" s="61">
        <f aca="true" t="shared" si="12" ref="S67:S130">SUM(E67:F67)</f>
        <v>2</v>
      </c>
      <c r="T67" s="17">
        <f aca="true" t="shared" si="13" ref="T67:T130">SUM(G67:H67)</f>
        <v>0</v>
      </c>
      <c r="U67" s="50">
        <f aca="true" t="shared" si="14" ref="U67:U130">I67</f>
        <v>0</v>
      </c>
      <c r="V67" s="87"/>
      <c r="W67" s="65">
        <f aca="true" t="shared" si="15" ref="W67:W130">1.428*B67^(0.195)*C67^(0.864)</f>
        <v>1094835.393031347</v>
      </c>
      <c r="X67" s="18">
        <f aca="true" t="shared" si="16" ref="X67:X130">1.27*D67^(1.028)</f>
        <v>1511754.0026319623</v>
      </c>
      <c r="Y67" s="18">
        <f aca="true" t="shared" si="17" ref="Y67:Y130">53204*S67+125224*T67+411776*U67</f>
        <v>106408</v>
      </c>
      <c r="Z67" s="18">
        <f t="shared" si="11"/>
        <v>1224916.12</v>
      </c>
      <c r="AA67" s="18">
        <f aca="true" t="shared" si="18" ref="AA67:AA130">170*(N67+O67)+530*P67+1398*Q67</f>
        <v>894210</v>
      </c>
      <c r="AB67" s="66">
        <f aca="true" t="shared" si="19" ref="AB67:AB130">145.3*R67</f>
        <v>748004.4</v>
      </c>
      <c r="AC67" s="70">
        <v>36.51141856498791</v>
      </c>
      <c r="AD67" s="65">
        <f t="shared" si="10"/>
        <v>5580127.915663309</v>
      </c>
      <c r="AE67" s="66">
        <f aca="true" t="shared" si="20" ref="AE67:AE130">(0.485+0.018*AC67)*AD67</f>
        <v>6373652.986645924</v>
      </c>
    </row>
    <row r="68" spans="1:31" ht="14.25" customHeight="1">
      <c r="A68" s="28" t="s">
        <v>157</v>
      </c>
      <c r="B68" s="31">
        <v>263</v>
      </c>
      <c r="C68" s="32">
        <v>450954</v>
      </c>
      <c r="D68" s="43">
        <v>450672</v>
      </c>
      <c r="E68" s="31">
        <v>1</v>
      </c>
      <c r="F68" s="19">
        <v>2</v>
      </c>
      <c r="G68" s="19">
        <v>1</v>
      </c>
      <c r="H68" s="19">
        <v>0</v>
      </c>
      <c r="I68" s="33">
        <v>0</v>
      </c>
      <c r="J68" s="34">
        <v>14.436</v>
      </c>
      <c r="K68" s="20">
        <v>91.636</v>
      </c>
      <c r="L68" s="19">
        <v>0</v>
      </c>
      <c r="M68" s="33">
        <v>0</v>
      </c>
      <c r="N68" s="31">
        <v>55</v>
      </c>
      <c r="O68" s="20">
        <v>2460</v>
      </c>
      <c r="P68" s="19">
        <v>0</v>
      </c>
      <c r="Q68" s="33">
        <v>0</v>
      </c>
      <c r="R68" s="43">
        <v>2931</v>
      </c>
      <c r="S68" s="61">
        <f t="shared" si="12"/>
        <v>3</v>
      </c>
      <c r="T68" s="17">
        <f t="shared" si="13"/>
        <v>1</v>
      </c>
      <c r="U68" s="50">
        <f t="shared" si="14"/>
        <v>0</v>
      </c>
      <c r="V68" s="87"/>
      <c r="W68" s="65">
        <f t="shared" si="15"/>
        <v>324930.0196264504</v>
      </c>
      <c r="X68" s="18">
        <f t="shared" si="16"/>
        <v>824085.7293141728</v>
      </c>
      <c r="Y68" s="18">
        <f t="shared" si="17"/>
        <v>284836</v>
      </c>
      <c r="Z68" s="18">
        <f t="shared" si="11"/>
        <v>640674.88</v>
      </c>
      <c r="AA68" s="18">
        <f t="shared" si="18"/>
        <v>427550</v>
      </c>
      <c r="AB68" s="66">
        <f t="shared" si="19"/>
        <v>425874.30000000005</v>
      </c>
      <c r="AC68" s="70">
        <v>28.46369150912967</v>
      </c>
      <c r="AD68" s="65">
        <f aca="true" t="shared" si="21" ref="AD68:AD131">SUM(W68:AB68)+V68</f>
        <v>2927950.928940623</v>
      </c>
      <c r="AE68" s="66">
        <f t="shared" si="20"/>
        <v>2920181.456450442</v>
      </c>
    </row>
    <row r="69" spans="1:31" ht="14.25" customHeight="1">
      <c r="A69" s="28" t="s">
        <v>130</v>
      </c>
      <c r="B69" s="31">
        <v>472</v>
      </c>
      <c r="C69" s="32">
        <v>328129</v>
      </c>
      <c r="D69" s="43">
        <v>298122</v>
      </c>
      <c r="E69" s="31">
        <v>1</v>
      </c>
      <c r="F69" s="19">
        <v>0</v>
      </c>
      <c r="G69" s="19">
        <v>0</v>
      </c>
      <c r="H69" s="19">
        <v>0</v>
      </c>
      <c r="I69" s="33">
        <v>0</v>
      </c>
      <c r="J69" s="31">
        <v>0</v>
      </c>
      <c r="K69" s="19">
        <v>53</v>
      </c>
      <c r="L69" s="19">
        <v>0</v>
      </c>
      <c r="M69" s="33">
        <v>0</v>
      </c>
      <c r="N69" s="31">
        <v>0</v>
      </c>
      <c r="O69" s="20">
        <v>1818</v>
      </c>
      <c r="P69" s="19">
        <v>0</v>
      </c>
      <c r="Q69" s="33">
        <v>0</v>
      </c>
      <c r="R69" s="43">
        <v>2467</v>
      </c>
      <c r="S69" s="61">
        <f t="shared" si="12"/>
        <v>1</v>
      </c>
      <c r="T69" s="17">
        <f t="shared" si="13"/>
        <v>0</v>
      </c>
      <c r="U69" s="50">
        <f t="shared" si="14"/>
        <v>0</v>
      </c>
      <c r="V69" s="87"/>
      <c r="W69" s="65">
        <f t="shared" si="15"/>
        <v>276700.18181691866</v>
      </c>
      <c r="X69" s="18">
        <f t="shared" si="16"/>
        <v>538865.9967010688</v>
      </c>
      <c r="Y69" s="18">
        <f t="shared" si="17"/>
        <v>53204</v>
      </c>
      <c r="Z69" s="18">
        <f t="shared" si="11"/>
        <v>320120</v>
      </c>
      <c r="AA69" s="18">
        <f t="shared" si="18"/>
        <v>309060</v>
      </c>
      <c r="AB69" s="66">
        <f t="shared" si="19"/>
        <v>358455.10000000003</v>
      </c>
      <c r="AC69" s="70">
        <v>26.61285136</v>
      </c>
      <c r="AD69" s="65">
        <f t="shared" si="21"/>
        <v>1856405.2785179876</v>
      </c>
      <c r="AE69" s="66">
        <f t="shared" si="20"/>
        <v>1789632.8394213587</v>
      </c>
    </row>
    <row r="70" spans="1:31" ht="14.25" customHeight="1">
      <c r="A70" s="28" t="s">
        <v>67</v>
      </c>
      <c r="B70" s="31">
        <v>165</v>
      </c>
      <c r="C70" s="32">
        <v>467275</v>
      </c>
      <c r="D70" s="43">
        <v>454871</v>
      </c>
      <c r="E70" s="31">
        <v>0</v>
      </c>
      <c r="F70" s="19">
        <v>0</v>
      </c>
      <c r="G70" s="19">
        <v>0</v>
      </c>
      <c r="H70" s="19">
        <v>0</v>
      </c>
      <c r="I70" s="33">
        <v>0</v>
      </c>
      <c r="J70" s="31">
        <v>19</v>
      </c>
      <c r="K70" s="19">
        <v>83</v>
      </c>
      <c r="L70" s="19">
        <v>0</v>
      </c>
      <c r="M70" s="33">
        <v>0</v>
      </c>
      <c r="N70" s="31">
        <v>124</v>
      </c>
      <c r="O70" s="20">
        <v>3141</v>
      </c>
      <c r="P70" s="19">
        <v>0</v>
      </c>
      <c r="Q70" s="33">
        <v>0</v>
      </c>
      <c r="R70" s="43">
        <v>3232</v>
      </c>
      <c r="S70" s="61">
        <f t="shared" si="12"/>
        <v>0</v>
      </c>
      <c r="T70" s="17">
        <f t="shared" si="13"/>
        <v>0</v>
      </c>
      <c r="U70" s="50">
        <f t="shared" si="14"/>
        <v>0</v>
      </c>
      <c r="V70" s="87"/>
      <c r="W70" s="65">
        <f t="shared" si="15"/>
        <v>305948.4493895536</v>
      </c>
      <c r="X70" s="18">
        <f t="shared" si="16"/>
        <v>831979.9139930984</v>
      </c>
      <c r="Y70" s="18">
        <f t="shared" si="17"/>
        <v>0</v>
      </c>
      <c r="Z70" s="18">
        <f t="shared" si="11"/>
        <v>616080</v>
      </c>
      <c r="AA70" s="18">
        <f t="shared" si="18"/>
        <v>555050</v>
      </c>
      <c r="AB70" s="66">
        <f t="shared" si="19"/>
        <v>469609.60000000003</v>
      </c>
      <c r="AC70" s="70">
        <v>23.31230921</v>
      </c>
      <c r="AD70" s="65">
        <f t="shared" si="21"/>
        <v>2778667.963382652</v>
      </c>
      <c r="AE70" s="66">
        <f t="shared" si="20"/>
        <v>2513642.9638179378</v>
      </c>
    </row>
    <row r="71" spans="1:31" ht="14.25" customHeight="1">
      <c r="A71" s="28" t="s">
        <v>195</v>
      </c>
      <c r="B71" s="31">
        <v>15</v>
      </c>
      <c r="C71" s="32">
        <v>547837</v>
      </c>
      <c r="D71" s="43">
        <v>537931</v>
      </c>
      <c r="E71" s="31">
        <v>1</v>
      </c>
      <c r="F71" s="19"/>
      <c r="G71" s="19"/>
      <c r="H71" s="19"/>
      <c r="I71" s="33"/>
      <c r="J71" s="31">
        <v>150</v>
      </c>
      <c r="K71" s="19">
        <v>15</v>
      </c>
      <c r="L71" s="19"/>
      <c r="M71" s="33"/>
      <c r="N71" s="31">
        <v>300</v>
      </c>
      <c r="O71" s="20">
        <v>1050</v>
      </c>
      <c r="P71" s="19"/>
      <c r="Q71" s="33"/>
      <c r="R71" s="43">
        <v>1380</v>
      </c>
      <c r="S71" s="61">
        <f t="shared" si="12"/>
        <v>1</v>
      </c>
      <c r="T71" s="17">
        <f t="shared" si="13"/>
        <v>0</v>
      </c>
      <c r="U71" s="50">
        <f t="shared" si="14"/>
        <v>0</v>
      </c>
      <c r="V71" s="87"/>
      <c r="W71" s="65">
        <f t="shared" si="15"/>
        <v>219918.0005685625</v>
      </c>
      <c r="X71" s="18">
        <f t="shared" si="16"/>
        <v>988531.7839452968</v>
      </c>
      <c r="Y71" s="18">
        <f t="shared" si="17"/>
        <v>53204</v>
      </c>
      <c r="Z71" s="18">
        <f t="shared" si="11"/>
        <v>996600</v>
      </c>
      <c r="AA71" s="18">
        <f t="shared" si="18"/>
        <v>229500</v>
      </c>
      <c r="AB71" s="66">
        <f t="shared" si="19"/>
        <v>200514.00000000003</v>
      </c>
      <c r="AC71" s="70">
        <v>30.29756519</v>
      </c>
      <c r="AD71" s="65">
        <f t="shared" si="21"/>
        <v>2688267.784513859</v>
      </c>
      <c r="AE71" s="66">
        <f t="shared" si="20"/>
        <v>2769873.3075799607</v>
      </c>
    </row>
    <row r="72" spans="1:31" ht="14.25" customHeight="1">
      <c r="A72" s="28" t="s">
        <v>47</v>
      </c>
      <c r="B72" s="31">
        <v>304</v>
      </c>
      <c r="C72" s="32">
        <v>479183</v>
      </c>
      <c r="D72" s="43">
        <v>479183</v>
      </c>
      <c r="E72" s="31">
        <v>1</v>
      </c>
      <c r="F72" s="19"/>
      <c r="G72" s="19"/>
      <c r="H72" s="19"/>
      <c r="I72" s="33"/>
      <c r="J72" s="31">
        <v>80</v>
      </c>
      <c r="K72" s="19">
        <v>61</v>
      </c>
      <c r="L72" s="19"/>
      <c r="M72" s="33"/>
      <c r="N72" s="31">
        <v>711</v>
      </c>
      <c r="O72" s="20">
        <v>3036</v>
      </c>
      <c r="P72" s="19"/>
      <c r="Q72" s="33"/>
      <c r="R72" s="45"/>
      <c r="S72" s="61">
        <f t="shared" si="12"/>
        <v>1</v>
      </c>
      <c r="T72" s="17">
        <f t="shared" si="13"/>
        <v>0</v>
      </c>
      <c r="U72" s="50">
        <f t="shared" si="14"/>
        <v>0</v>
      </c>
      <c r="V72" s="87"/>
      <c r="W72" s="65">
        <f t="shared" si="15"/>
        <v>352242.51046216115</v>
      </c>
      <c r="X72" s="18">
        <f t="shared" si="16"/>
        <v>877726.4025202163</v>
      </c>
      <c r="Y72" s="18">
        <f t="shared" si="17"/>
        <v>53204</v>
      </c>
      <c r="Z72" s="18">
        <f t="shared" si="11"/>
        <v>851640</v>
      </c>
      <c r="AA72" s="18">
        <f t="shared" si="18"/>
        <v>636990</v>
      </c>
      <c r="AB72" s="66">
        <f t="shared" si="19"/>
        <v>0</v>
      </c>
      <c r="AC72" s="70">
        <v>34.12139732</v>
      </c>
      <c r="AD72" s="65">
        <f t="shared" si="21"/>
        <v>2771802.912982377</v>
      </c>
      <c r="AE72" s="66">
        <f t="shared" si="20"/>
        <v>3046724.6055553444</v>
      </c>
    </row>
    <row r="73" spans="1:31" ht="14.25" customHeight="1">
      <c r="A73" s="28" t="s">
        <v>149</v>
      </c>
      <c r="B73" s="31">
        <v>700</v>
      </c>
      <c r="C73" s="32">
        <v>3344618</v>
      </c>
      <c r="D73" s="43">
        <v>3283040</v>
      </c>
      <c r="E73" s="31">
        <v>2</v>
      </c>
      <c r="F73" s="19">
        <v>1</v>
      </c>
      <c r="G73" s="19">
        <v>1</v>
      </c>
      <c r="H73" s="19">
        <v>0</v>
      </c>
      <c r="I73" s="33">
        <v>0</v>
      </c>
      <c r="J73" s="34">
        <v>118.079</v>
      </c>
      <c r="K73" s="20">
        <v>170.045</v>
      </c>
      <c r="L73" s="20">
        <v>105.149</v>
      </c>
      <c r="M73" s="33">
        <v>0</v>
      </c>
      <c r="N73" s="34">
        <v>1977</v>
      </c>
      <c r="O73" s="20">
        <v>8643</v>
      </c>
      <c r="P73" s="20">
        <v>4638</v>
      </c>
      <c r="Q73" s="33">
        <v>0</v>
      </c>
      <c r="R73" s="43">
        <v>15258</v>
      </c>
      <c r="S73" s="61">
        <f t="shared" si="12"/>
        <v>3</v>
      </c>
      <c r="T73" s="17">
        <f t="shared" si="13"/>
        <v>1</v>
      </c>
      <c r="U73" s="50">
        <f t="shared" si="14"/>
        <v>0</v>
      </c>
      <c r="V73" s="87"/>
      <c r="W73" s="65">
        <f t="shared" si="15"/>
        <v>2221046.8569667344</v>
      </c>
      <c r="X73" s="18">
        <f t="shared" si="16"/>
        <v>6346519.634188275</v>
      </c>
      <c r="Y73" s="18">
        <f t="shared" si="17"/>
        <v>284836</v>
      </c>
      <c r="Z73" s="18">
        <f t="shared" si="11"/>
        <v>7247973.58</v>
      </c>
      <c r="AA73" s="18">
        <f t="shared" si="18"/>
        <v>4263540</v>
      </c>
      <c r="AB73" s="66">
        <f t="shared" si="19"/>
        <v>2216987.4000000004</v>
      </c>
      <c r="AC73" s="70">
        <v>24.97664114</v>
      </c>
      <c r="AD73" s="65">
        <f t="shared" si="21"/>
        <v>22580903.47115501</v>
      </c>
      <c r="AE73" s="66">
        <f t="shared" si="20"/>
        <v>21103650.39059852</v>
      </c>
    </row>
    <row r="74" spans="1:31" ht="14.25" customHeight="1">
      <c r="A74" s="28" t="s">
        <v>89</v>
      </c>
      <c r="B74" s="31">
        <v>0</v>
      </c>
      <c r="C74" s="33">
        <v>0</v>
      </c>
      <c r="D74" s="45">
        <v>0</v>
      </c>
      <c r="E74" s="31">
        <v>0</v>
      </c>
      <c r="F74" s="19">
        <v>2</v>
      </c>
      <c r="G74" s="19">
        <v>1</v>
      </c>
      <c r="H74" s="19">
        <v>4</v>
      </c>
      <c r="I74" s="33">
        <v>1</v>
      </c>
      <c r="J74" s="31">
        <v>7</v>
      </c>
      <c r="K74" s="19">
        <v>88</v>
      </c>
      <c r="L74" s="19">
        <v>21</v>
      </c>
      <c r="M74" s="33">
        <v>0</v>
      </c>
      <c r="N74" s="31">
        <v>137</v>
      </c>
      <c r="O74" s="20">
        <v>4255</v>
      </c>
      <c r="P74" s="19">
        <v>602</v>
      </c>
      <c r="Q74" s="33">
        <v>0</v>
      </c>
      <c r="R74" s="43">
        <v>5286</v>
      </c>
      <c r="S74" s="61">
        <f t="shared" si="12"/>
        <v>2</v>
      </c>
      <c r="T74" s="17">
        <f t="shared" si="13"/>
        <v>5</v>
      </c>
      <c r="U74" s="50">
        <f t="shared" si="14"/>
        <v>1</v>
      </c>
      <c r="V74" s="87"/>
      <c r="W74" s="65">
        <f t="shared" si="15"/>
        <v>0</v>
      </c>
      <c r="X74" s="18">
        <f t="shared" si="16"/>
        <v>0</v>
      </c>
      <c r="Y74" s="18">
        <f t="shared" si="17"/>
        <v>1144304</v>
      </c>
      <c r="Z74" s="18">
        <f t="shared" si="11"/>
        <v>1673780</v>
      </c>
      <c r="AA74" s="18">
        <f t="shared" si="18"/>
        <v>1065700</v>
      </c>
      <c r="AB74" s="66">
        <f t="shared" si="19"/>
        <v>768055.8</v>
      </c>
      <c r="AC74" s="70">
        <v>39.67859693</v>
      </c>
      <c r="AD74" s="65">
        <f t="shared" si="21"/>
        <v>4651839.8</v>
      </c>
      <c r="AE74" s="66">
        <f t="shared" si="20"/>
        <v>5578554.878328372</v>
      </c>
    </row>
    <row r="75" spans="1:31" ht="14.25" customHeight="1">
      <c r="A75" s="28" t="s">
        <v>54</v>
      </c>
      <c r="B75" s="31">
        <v>91</v>
      </c>
      <c r="C75" s="32">
        <v>3733706</v>
      </c>
      <c r="D75" s="43">
        <v>3406239</v>
      </c>
      <c r="E75" s="31">
        <v>0</v>
      </c>
      <c r="F75" s="19">
        <v>0</v>
      </c>
      <c r="G75" s="19">
        <v>5</v>
      </c>
      <c r="H75" s="19">
        <v>0</v>
      </c>
      <c r="I75" s="33">
        <v>0</v>
      </c>
      <c r="J75" s="36">
        <v>363.5</v>
      </c>
      <c r="K75" s="25">
        <v>314.1</v>
      </c>
      <c r="L75" s="25">
        <v>42</v>
      </c>
      <c r="M75" s="33">
        <v>0</v>
      </c>
      <c r="N75" s="34">
        <v>1180</v>
      </c>
      <c r="O75" s="20">
        <v>11789</v>
      </c>
      <c r="P75" s="20">
        <v>1606</v>
      </c>
      <c r="Q75" s="33">
        <v>0</v>
      </c>
      <c r="R75" s="43">
        <v>16323</v>
      </c>
      <c r="S75" s="61">
        <f t="shared" si="12"/>
        <v>0</v>
      </c>
      <c r="T75" s="17">
        <f t="shared" si="13"/>
        <v>5</v>
      </c>
      <c r="U75" s="50">
        <f t="shared" si="14"/>
        <v>0</v>
      </c>
      <c r="V75" s="87"/>
      <c r="W75" s="65">
        <f t="shared" si="15"/>
        <v>1640855.5132752897</v>
      </c>
      <c r="X75" s="18">
        <f t="shared" si="16"/>
        <v>6591473.969861143</v>
      </c>
      <c r="Y75" s="18">
        <f t="shared" si="17"/>
        <v>626120</v>
      </c>
      <c r="Z75" s="18">
        <f t="shared" si="11"/>
        <v>6292664</v>
      </c>
      <c r="AA75" s="18">
        <f t="shared" si="18"/>
        <v>3055910</v>
      </c>
      <c r="AB75" s="66">
        <f t="shared" si="19"/>
        <v>2371731.9000000004</v>
      </c>
      <c r="AC75" s="70">
        <v>24.82466725</v>
      </c>
      <c r="AD75" s="65">
        <f t="shared" si="21"/>
        <v>20578755.383136436</v>
      </c>
      <c r="AE75" s="66">
        <f t="shared" si="20"/>
        <v>19176189.94732032</v>
      </c>
    </row>
    <row r="76" spans="1:31" ht="14.25" customHeight="1">
      <c r="A76" s="28" t="s">
        <v>100</v>
      </c>
      <c r="B76" s="31">
        <v>992</v>
      </c>
      <c r="C76" s="32">
        <v>1655735</v>
      </c>
      <c r="D76" s="43">
        <v>1619483</v>
      </c>
      <c r="E76" s="31"/>
      <c r="F76" s="19">
        <v>5</v>
      </c>
      <c r="G76" s="19"/>
      <c r="H76" s="19"/>
      <c r="I76" s="33"/>
      <c r="J76" s="31">
        <v>38</v>
      </c>
      <c r="K76" s="19">
        <v>138</v>
      </c>
      <c r="L76" s="19"/>
      <c r="M76" s="33"/>
      <c r="N76" s="31">
        <v>206</v>
      </c>
      <c r="O76" s="20">
        <v>4342</v>
      </c>
      <c r="P76" s="19"/>
      <c r="Q76" s="33"/>
      <c r="R76" s="43">
        <v>6150</v>
      </c>
      <c r="S76" s="61">
        <f t="shared" si="12"/>
        <v>5</v>
      </c>
      <c r="T76" s="17">
        <f t="shared" si="13"/>
        <v>0</v>
      </c>
      <c r="U76" s="50">
        <f t="shared" si="14"/>
        <v>0</v>
      </c>
      <c r="V76" s="87"/>
      <c r="W76" s="65">
        <f t="shared" si="15"/>
        <v>1294959.124257747</v>
      </c>
      <c r="X76" s="18">
        <f t="shared" si="16"/>
        <v>3069323.421856249</v>
      </c>
      <c r="Y76" s="18">
        <f t="shared" si="17"/>
        <v>266020</v>
      </c>
      <c r="Z76" s="18">
        <f aca="true" t="shared" si="22" ref="Z76:Z107">6.04*(J76+K76)*1000+52.38*(L76+M76)*1000</f>
        <v>1063040</v>
      </c>
      <c r="AA76" s="18">
        <f t="shared" si="18"/>
        <v>773160</v>
      </c>
      <c r="AB76" s="66">
        <f t="shared" si="19"/>
        <v>893595.0000000001</v>
      </c>
      <c r="AC76" s="70">
        <v>33.62177436636433</v>
      </c>
      <c r="AD76" s="65">
        <f t="shared" si="21"/>
        <v>7360097.546113996</v>
      </c>
      <c r="AE76" s="66">
        <f t="shared" si="20"/>
        <v>8023919.012043066</v>
      </c>
    </row>
    <row r="77" spans="1:31" ht="14.25" customHeight="1">
      <c r="A77" s="28" t="s">
        <v>173</v>
      </c>
      <c r="B77" s="31">
        <v>154</v>
      </c>
      <c r="C77" s="32">
        <v>377774</v>
      </c>
      <c r="D77" s="43">
        <v>343431</v>
      </c>
      <c r="E77" s="31">
        <v>12</v>
      </c>
      <c r="F77" s="19"/>
      <c r="G77" s="19"/>
      <c r="H77" s="19"/>
      <c r="I77" s="33"/>
      <c r="J77" s="31">
        <v>6</v>
      </c>
      <c r="K77" s="19">
        <v>61</v>
      </c>
      <c r="L77" s="19"/>
      <c r="M77" s="33"/>
      <c r="N77" s="31">
        <v>26</v>
      </c>
      <c r="O77" s="20">
        <v>2357</v>
      </c>
      <c r="P77" s="19"/>
      <c r="Q77" s="33"/>
      <c r="R77" s="43">
        <v>2395</v>
      </c>
      <c r="S77" s="61">
        <f t="shared" si="12"/>
        <v>12</v>
      </c>
      <c r="T77" s="17">
        <f t="shared" si="13"/>
        <v>0</v>
      </c>
      <c r="U77" s="50">
        <f t="shared" si="14"/>
        <v>0</v>
      </c>
      <c r="V77" s="87"/>
      <c r="W77" s="65">
        <f t="shared" si="15"/>
        <v>251202.09199045837</v>
      </c>
      <c r="X77" s="18">
        <f t="shared" si="16"/>
        <v>623227.6619411058</v>
      </c>
      <c r="Y77" s="18">
        <f t="shared" si="17"/>
        <v>638448</v>
      </c>
      <c r="Z77" s="18">
        <f t="shared" si="22"/>
        <v>404680</v>
      </c>
      <c r="AA77" s="18">
        <f t="shared" si="18"/>
        <v>405110</v>
      </c>
      <c r="AB77" s="66">
        <f t="shared" si="19"/>
        <v>347993.5</v>
      </c>
      <c r="AC77" s="70">
        <v>26.36037517</v>
      </c>
      <c r="AD77" s="65">
        <f t="shared" si="21"/>
        <v>2670661.2539315643</v>
      </c>
      <c r="AE77" s="66">
        <f t="shared" si="20"/>
        <v>2562464.095057945</v>
      </c>
    </row>
    <row r="78" spans="1:31" ht="14.25" customHeight="1">
      <c r="A78" s="28" t="s">
        <v>60</v>
      </c>
      <c r="B78" s="31">
        <v>0</v>
      </c>
      <c r="C78" s="32">
        <v>275476</v>
      </c>
      <c r="D78" s="43">
        <v>273976</v>
      </c>
      <c r="E78" s="31"/>
      <c r="F78" s="19"/>
      <c r="G78" s="19"/>
      <c r="H78" s="19"/>
      <c r="I78" s="33"/>
      <c r="J78" s="31">
        <v>63</v>
      </c>
      <c r="K78" s="19">
        <v>48</v>
      </c>
      <c r="L78" s="19"/>
      <c r="M78" s="33"/>
      <c r="N78" s="31">
        <v>379</v>
      </c>
      <c r="O78" s="20">
        <v>1395</v>
      </c>
      <c r="P78" s="19"/>
      <c r="Q78" s="33"/>
      <c r="R78" s="43">
        <v>1750</v>
      </c>
      <c r="S78" s="61">
        <f t="shared" si="12"/>
        <v>0</v>
      </c>
      <c r="T78" s="17">
        <f t="shared" si="13"/>
        <v>0</v>
      </c>
      <c r="U78" s="50">
        <f t="shared" si="14"/>
        <v>0</v>
      </c>
      <c r="V78" s="87"/>
      <c r="W78" s="65">
        <f t="shared" si="15"/>
        <v>0</v>
      </c>
      <c r="X78" s="18">
        <f t="shared" si="16"/>
        <v>494051.4659812222</v>
      </c>
      <c r="Y78" s="18">
        <f t="shared" si="17"/>
        <v>0</v>
      </c>
      <c r="Z78" s="18">
        <f t="shared" si="22"/>
        <v>670440</v>
      </c>
      <c r="AA78" s="18">
        <f t="shared" si="18"/>
        <v>301580</v>
      </c>
      <c r="AB78" s="66">
        <f t="shared" si="19"/>
        <v>254275.00000000003</v>
      </c>
      <c r="AC78" s="70">
        <v>23.576954984248903</v>
      </c>
      <c r="AD78" s="65">
        <f t="shared" si="21"/>
        <v>1720346.4659812222</v>
      </c>
      <c r="AE78" s="66">
        <f t="shared" si="20"/>
        <v>1564457.59734441</v>
      </c>
    </row>
    <row r="79" spans="1:31" ht="14.25" customHeight="1">
      <c r="A79" s="28" t="s">
        <v>49</v>
      </c>
      <c r="B79" s="31">
        <v>61</v>
      </c>
      <c r="C79" s="32">
        <v>374045</v>
      </c>
      <c r="D79" s="43">
        <v>368344</v>
      </c>
      <c r="E79" s="31">
        <v>2</v>
      </c>
      <c r="F79" s="19"/>
      <c r="G79" s="19"/>
      <c r="H79" s="19"/>
      <c r="I79" s="33"/>
      <c r="J79" s="31">
        <v>8</v>
      </c>
      <c r="K79" s="19">
        <v>51</v>
      </c>
      <c r="L79" s="19"/>
      <c r="M79" s="33"/>
      <c r="N79" s="31">
        <v>258</v>
      </c>
      <c r="O79" s="20">
        <v>2502</v>
      </c>
      <c r="P79" s="19"/>
      <c r="Q79" s="33"/>
      <c r="R79" s="43">
        <v>2760</v>
      </c>
      <c r="S79" s="61">
        <f t="shared" si="12"/>
        <v>2</v>
      </c>
      <c r="T79" s="17">
        <f t="shared" si="13"/>
        <v>0</v>
      </c>
      <c r="U79" s="50">
        <f t="shared" si="14"/>
        <v>0</v>
      </c>
      <c r="V79" s="87"/>
      <c r="W79" s="65">
        <f t="shared" si="15"/>
        <v>207909.21320063146</v>
      </c>
      <c r="X79" s="18">
        <f t="shared" si="16"/>
        <v>669749.5365021275</v>
      </c>
      <c r="Y79" s="18">
        <f t="shared" si="17"/>
        <v>106408</v>
      </c>
      <c r="Z79" s="18">
        <f t="shared" si="22"/>
        <v>356360</v>
      </c>
      <c r="AA79" s="18">
        <f t="shared" si="18"/>
        <v>469200</v>
      </c>
      <c r="AB79" s="66">
        <f t="shared" si="19"/>
        <v>401028.00000000006</v>
      </c>
      <c r="AC79" s="70">
        <v>15.79103501</v>
      </c>
      <c r="AD79" s="65">
        <f t="shared" si="21"/>
        <v>2210654.749702759</v>
      </c>
      <c r="AE79" s="66">
        <f t="shared" si="20"/>
        <v>1700521.031462261</v>
      </c>
    </row>
    <row r="80" spans="1:31" ht="14.25" customHeight="1">
      <c r="A80" s="28" t="s">
        <v>76</v>
      </c>
      <c r="B80" s="34">
        <v>2753</v>
      </c>
      <c r="C80" s="32">
        <v>4128315</v>
      </c>
      <c r="D80" s="43">
        <v>3827650</v>
      </c>
      <c r="E80" s="31">
        <v>6</v>
      </c>
      <c r="F80" s="19">
        <v>1</v>
      </c>
      <c r="G80" s="19">
        <v>0</v>
      </c>
      <c r="H80" s="19">
        <v>0</v>
      </c>
      <c r="I80" s="33">
        <v>0</v>
      </c>
      <c r="J80" s="31">
        <v>583</v>
      </c>
      <c r="K80" s="19">
        <v>278</v>
      </c>
      <c r="L80" s="19">
        <v>13</v>
      </c>
      <c r="M80" s="33">
        <v>0</v>
      </c>
      <c r="N80" s="34">
        <v>5668</v>
      </c>
      <c r="O80" s="20">
        <v>11233</v>
      </c>
      <c r="P80" s="19">
        <v>641</v>
      </c>
      <c r="Q80" s="33">
        <v>0</v>
      </c>
      <c r="R80" s="43">
        <v>20043</v>
      </c>
      <c r="S80" s="61">
        <f t="shared" si="12"/>
        <v>7</v>
      </c>
      <c r="T80" s="17">
        <f t="shared" si="13"/>
        <v>0</v>
      </c>
      <c r="U80" s="50">
        <f t="shared" si="14"/>
        <v>0</v>
      </c>
      <c r="V80" s="87"/>
      <c r="W80" s="65">
        <f t="shared" si="15"/>
        <v>3479510.4221562273</v>
      </c>
      <c r="X80" s="18">
        <f t="shared" si="16"/>
        <v>7431184.468183028</v>
      </c>
      <c r="Y80" s="18">
        <f t="shared" si="17"/>
        <v>372428</v>
      </c>
      <c r="Z80" s="18">
        <f t="shared" si="22"/>
        <v>5881380</v>
      </c>
      <c r="AA80" s="18">
        <f t="shared" si="18"/>
        <v>3212900</v>
      </c>
      <c r="AB80" s="66">
        <f t="shared" si="19"/>
        <v>2912247.9000000004</v>
      </c>
      <c r="AC80" s="70">
        <v>29.65325508</v>
      </c>
      <c r="AD80" s="65">
        <f t="shared" si="21"/>
        <v>23289650.790339254</v>
      </c>
      <c r="AE80" s="66">
        <f t="shared" si="20"/>
        <v>23726531.8342955</v>
      </c>
    </row>
    <row r="81" spans="1:31" ht="14.25" customHeight="1">
      <c r="A81" s="28" t="s">
        <v>176</v>
      </c>
      <c r="B81" s="34">
        <v>265</v>
      </c>
      <c r="C81" s="32">
        <v>2311657</v>
      </c>
      <c r="D81" s="43">
        <v>2193857</v>
      </c>
      <c r="E81" s="31">
        <v>1</v>
      </c>
      <c r="F81" s="19"/>
      <c r="G81" s="19"/>
      <c r="H81" s="19"/>
      <c r="I81" s="33"/>
      <c r="J81" s="31">
        <v>71</v>
      </c>
      <c r="K81" s="19">
        <v>130</v>
      </c>
      <c r="L81" s="19">
        <v>14</v>
      </c>
      <c r="M81" s="33">
        <v>0</v>
      </c>
      <c r="N81" s="31">
        <v>562</v>
      </c>
      <c r="O81" s="20">
        <v>4978</v>
      </c>
      <c r="P81" s="19">
        <v>786</v>
      </c>
      <c r="Q81" s="33">
        <v>0</v>
      </c>
      <c r="R81" s="43">
        <v>7618</v>
      </c>
      <c r="S81" s="61">
        <f t="shared" si="12"/>
        <v>1</v>
      </c>
      <c r="T81" s="17">
        <f t="shared" si="13"/>
        <v>0</v>
      </c>
      <c r="U81" s="50">
        <f t="shared" si="14"/>
        <v>0</v>
      </c>
      <c r="V81" s="87"/>
      <c r="W81" s="65">
        <f t="shared" si="15"/>
        <v>1335644.7634833045</v>
      </c>
      <c r="X81" s="18">
        <f t="shared" si="16"/>
        <v>4193395.934211549</v>
      </c>
      <c r="Y81" s="18">
        <f t="shared" si="17"/>
        <v>53204</v>
      </c>
      <c r="Z81" s="18">
        <f t="shared" si="22"/>
        <v>1947360</v>
      </c>
      <c r="AA81" s="18">
        <f t="shared" si="18"/>
        <v>1358380</v>
      </c>
      <c r="AB81" s="66">
        <f t="shared" si="19"/>
        <v>1106895.4000000001</v>
      </c>
      <c r="AC81" s="70">
        <v>29.19029245</v>
      </c>
      <c r="AD81" s="65">
        <f t="shared" si="21"/>
        <v>9994880.097694853</v>
      </c>
      <c r="AE81" s="66">
        <f t="shared" si="20"/>
        <v>10099079.362361155</v>
      </c>
    </row>
    <row r="82" spans="1:31" ht="14.25" customHeight="1">
      <c r="A82" s="28" t="s">
        <v>139</v>
      </c>
      <c r="B82" s="31">
        <v>110</v>
      </c>
      <c r="C82" s="32">
        <v>253210</v>
      </c>
      <c r="D82" s="43">
        <v>234734</v>
      </c>
      <c r="E82" s="31"/>
      <c r="F82" s="19"/>
      <c r="G82" s="19"/>
      <c r="H82" s="19"/>
      <c r="I82" s="33"/>
      <c r="J82" s="31">
        <v>17</v>
      </c>
      <c r="K82" s="19">
        <v>15</v>
      </c>
      <c r="L82" s="19"/>
      <c r="M82" s="33"/>
      <c r="N82" s="31">
        <v>1187</v>
      </c>
      <c r="O82" s="19">
        <v>1152</v>
      </c>
      <c r="P82" s="19"/>
      <c r="Q82" s="33"/>
      <c r="R82" s="43">
        <v>2353</v>
      </c>
      <c r="S82" s="61">
        <f t="shared" si="12"/>
        <v>0</v>
      </c>
      <c r="T82" s="17">
        <f t="shared" si="13"/>
        <v>0</v>
      </c>
      <c r="U82" s="50">
        <f t="shared" si="14"/>
        <v>0</v>
      </c>
      <c r="V82" s="87"/>
      <c r="W82" s="65">
        <f t="shared" si="15"/>
        <v>166497.3165123323</v>
      </c>
      <c r="X82" s="18">
        <f t="shared" si="16"/>
        <v>421459.5007776451</v>
      </c>
      <c r="Y82" s="18">
        <f t="shared" si="17"/>
        <v>0</v>
      </c>
      <c r="Z82" s="18">
        <f t="shared" si="22"/>
        <v>193280</v>
      </c>
      <c r="AA82" s="18">
        <f t="shared" si="18"/>
        <v>397630</v>
      </c>
      <c r="AB82" s="66">
        <f t="shared" si="19"/>
        <v>341890.9</v>
      </c>
      <c r="AC82" s="70">
        <v>25.3051532</v>
      </c>
      <c r="AD82" s="65">
        <f t="shared" si="21"/>
        <v>1520757.7172899772</v>
      </c>
      <c r="AE82" s="66">
        <f t="shared" si="20"/>
        <v>1430261.619175532</v>
      </c>
    </row>
    <row r="83" spans="1:31" ht="14.25" customHeight="1">
      <c r="A83" s="28" t="s">
        <v>184</v>
      </c>
      <c r="B83" s="31">
        <v>21</v>
      </c>
      <c r="C83" s="32">
        <v>226917</v>
      </c>
      <c r="D83" s="43">
        <v>220162</v>
      </c>
      <c r="E83" s="31">
        <v>2</v>
      </c>
      <c r="F83" s="19">
        <v>0</v>
      </c>
      <c r="G83" s="19">
        <v>0</v>
      </c>
      <c r="H83" s="19">
        <v>0</v>
      </c>
      <c r="I83" s="33">
        <v>0</v>
      </c>
      <c r="J83" s="31">
        <v>9</v>
      </c>
      <c r="K83" s="19">
        <v>38</v>
      </c>
      <c r="L83" s="19">
        <v>0</v>
      </c>
      <c r="M83" s="33">
        <v>0</v>
      </c>
      <c r="N83" s="31">
        <v>82</v>
      </c>
      <c r="O83" s="20">
        <v>1779</v>
      </c>
      <c r="P83" s="19">
        <v>0</v>
      </c>
      <c r="Q83" s="33">
        <v>0</v>
      </c>
      <c r="R83" s="43">
        <v>1861</v>
      </c>
      <c r="S83" s="61">
        <f t="shared" si="12"/>
        <v>2</v>
      </c>
      <c r="T83" s="17">
        <f t="shared" si="13"/>
        <v>0</v>
      </c>
      <c r="U83" s="50">
        <f t="shared" si="14"/>
        <v>0</v>
      </c>
      <c r="V83" s="87"/>
      <c r="W83" s="65">
        <f t="shared" si="15"/>
        <v>109655.4159565455</v>
      </c>
      <c r="X83" s="18">
        <f t="shared" si="16"/>
        <v>394587.08715976734</v>
      </c>
      <c r="Y83" s="18">
        <f t="shared" si="17"/>
        <v>106408</v>
      </c>
      <c r="Z83" s="18">
        <f t="shared" si="22"/>
        <v>283880</v>
      </c>
      <c r="AA83" s="18">
        <f t="shared" si="18"/>
        <v>316370</v>
      </c>
      <c r="AB83" s="66">
        <f t="shared" si="19"/>
        <v>270403.30000000005</v>
      </c>
      <c r="AC83" s="70">
        <v>35.16829317</v>
      </c>
      <c r="AD83" s="65">
        <f t="shared" si="21"/>
        <v>1481303.803116313</v>
      </c>
      <c r="AE83" s="66">
        <f t="shared" si="20"/>
        <v>1656141.0201043596</v>
      </c>
    </row>
    <row r="84" spans="1:31" ht="14.25" customHeight="1">
      <c r="A84" s="28" t="s">
        <v>133</v>
      </c>
      <c r="B84" s="34">
        <v>1928</v>
      </c>
      <c r="C84" s="32">
        <v>4372280</v>
      </c>
      <c r="D84" s="43">
        <v>4157256</v>
      </c>
      <c r="E84" s="31">
        <v>6</v>
      </c>
      <c r="F84" s="19">
        <v>1</v>
      </c>
      <c r="G84" s="19">
        <v>3</v>
      </c>
      <c r="H84" s="19">
        <v>4</v>
      </c>
      <c r="I84" s="33">
        <v>2</v>
      </c>
      <c r="J84" s="34">
        <v>180.033</v>
      </c>
      <c r="K84" s="20">
        <v>402.228</v>
      </c>
      <c r="L84" s="20">
        <v>41.323</v>
      </c>
      <c r="M84" s="33">
        <v>0</v>
      </c>
      <c r="N84" s="34">
        <v>1199</v>
      </c>
      <c r="O84" s="20">
        <v>11178</v>
      </c>
      <c r="P84" s="20">
        <v>2800</v>
      </c>
      <c r="Q84" s="33">
        <v>0</v>
      </c>
      <c r="R84" s="43">
        <v>14618</v>
      </c>
      <c r="S84" s="61">
        <f t="shared" si="12"/>
        <v>7</v>
      </c>
      <c r="T84" s="17">
        <f t="shared" si="13"/>
        <v>7</v>
      </c>
      <c r="U84" s="50">
        <f t="shared" si="14"/>
        <v>2</v>
      </c>
      <c r="V84" s="87"/>
      <c r="W84" s="65">
        <f t="shared" si="15"/>
        <v>3411110.28684542</v>
      </c>
      <c r="X84" s="18">
        <f t="shared" si="16"/>
        <v>8089786.8557770485</v>
      </c>
      <c r="Y84" s="18">
        <f t="shared" si="17"/>
        <v>2072548</v>
      </c>
      <c r="Z84" s="18">
        <f t="shared" si="22"/>
        <v>5681355.18</v>
      </c>
      <c r="AA84" s="18">
        <f t="shared" si="18"/>
        <v>3588090</v>
      </c>
      <c r="AB84" s="66">
        <f t="shared" si="19"/>
        <v>2123995.4000000004</v>
      </c>
      <c r="AC84" s="70">
        <v>40.57345646</v>
      </c>
      <c r="AD84" s="65">
        <f t="shared" si="21"/>
        <v>24966885.72262247</v>
      </c>
      <c r="AE84" s="66">
        <f t="shared" si="20"/>
        <v>30342810.89002703</v>
      </c>
    </row>
    <row r="85" spans="1:31" ht="14.25" customHeight="1">
      <c r="A85" s="28" t="s">
        <v>87</v>
      </c>
      <c r="B85" s="31">
        <v>78</v>
      </c>
      <c r="C85" s="32">
        <v>1125011</v>
      </c>
      <c r="D85" s="43">
        <v>2373252</v>
      </c>
      <c r="E85" s="31">
        <v>1</v>
      </c>
      <c r="F85" s="19">
        <v>0</v>
      </c>
      <c r="G85" s="19">
        <v>0</v>
      </c>
      <c r="H85" s="19">
        <v>4</v>
      </c>
      <c r="I85" s="33">
        <v>1</v>
      </c>
      <c r="J85" s="31">
        <v>19</v>
      </c>
      <c r="K85" s="19">
        <v>141</v>
      </c>
      <c r="L85" s="19">
        <v>28</v>
      </c>
      <c r="M85" s="33">
        <v>0</v>
      </c>
      <c r="N85" s="31">
        <v>138</v>
      </c>
      <c r="O85" s="20">
        <v>5810</v>
      </c>
      <c r="P85" s="19">
        <v>898</v>
      </c>
      <c r="Q85" s="33">
        <v>0</v>
      </c>
      <c r="R85" s="43">
        <v>8063</v>
      </c>
      <c r="S85" s="61">
        <f t="shared" si="12"/>
        <v>1</v>
      </c>
      <c r="T85" s="17">
        <f t="shared" si="13"/>
        <v>4</v>
      </c>
      <c r="U85" s="50">
        <f t="shared" si="14"/>
        <v>1</v>
      </c>
      <c r="V85" s="87"/>
      <c r="W85" s="65">
        <f t="shared" si="15"/>
        <v>564788.8356001003</v>
      </c>
      <c r="X85" s="18">
        <f t="shared" si="16"/>
        <v>4546290.725227269</v>
      </c>
      <c r="Y85" s="18">
        <f t="shared" si="17"/>
        <v>965876</v>
      </c>
      <c r="Z85" s="18">
        <f t="shared" si="22"/>
        <v>2433040</v>
      </c>
      <c r="AA85" s="18">
        <f t="shared" si="18"/>
        <v>1487100</v>
      </c>
      <c r="AB85" s="66">
        <f t="shared" si="19"/>
        <v>1171553.9000000001</v>
      </c>
      <c r="AC85" s="70">
        <v>32.2052942</v>
      </c>
      <c r="AD85" s="65">
        <f t="shared" si="21"/>
        <v>11168649.460827371</v>
      </c>
      <c r="AE85" s="66">
        <f t="shared" si="20"/>
        <v>11891208.53914838</v>
      </c>
    </row>
    <row r="86" spans="1:31" ht="14.25" customHeight="1">
      <c r="A86" s="28" t="s">
        <v>190</v>
      </c>
      <c r="B86" s="31">
        <v>301</v>
      </c>
      <c r="C86" s="32">
        <v>393918</v>
      </c>
      <c r="D86" s="43">
        <v>383918</v>
      </c>
      <c r="E86" s="31">
        <v>8</v>
      </c>
      <c r="F86" s="19"/>
      <c r="G86" s="19"/>
      <c r="H86" s="19"/>
      <c r="I86" s="33"/>
      <c r="J86" s="31">
        <v>81</v>
      </c>
      <c r="K86" s="19">
        <v>54</v>
      </c>
      <c r="L86" s="19"/>
      <c r="M86" s="33"/>
      <c r="N86" s="31">
        <v>287</v>
      </c>
      <c r="O86" s="20">
        <v>1842</v>
      </c>
      <c r="P86" s="19"/>
      <c r="Q86" s="33"/>
      <c r="R86" s="43">
        <v>2140</v>
      </c>
      <c r="S86" s="61">
        <f t="shared" si="12"/>
        <v>8</v>
      </c>
      <c r="T86" s="17">
        <f t="shared" si="13"/>
        <v>0</v>
      </c>
      <c r="U86" s="50">
        <f t="shared" si="14"/>
        <v>0</v>
      </c>
      <c r="V86" s="87"/>
      <c r="W86" s="65">
        <f t="shared" si="15"/>
        <v>296810.53242236003</v>
      </c>
      <c r="X86" s="18">
        <f t="shared" si="16"/>
        <v>698877.2005653515</v>
      </c>
      <c r="Y86" s="18">
        <f t="shared" si="17"/>
        <v>425632</v>
      </c>
      <c r="Z86" s="18">
        <f t="shared" si="22"/>
        <v>815400</v>
      </c>
      <c r="AA86" s="18">
        <f t="shared" si="18"/>
        <v>361930</v>
      </c>
      <c r="AB86" s="66">
        <f t="shared" si="19"/>
        <v>310942</v>
      </c>
      <c r="AC86" s="70">
        <v>29.84560478611545</v>
      </c>
      <c r="AD86" s="65">
        <f t="shared" si="21"/>
        <v>2909591.7329877117</v>
      </c>
      <c r="AE86" s="66">
        <f t="shared" si="20"/>
        <v>2974245.43962964</v>
      </c>
    </row>
    <row r="87" spans="1:31" ht="14.25" customHeight="1">
      <c r="A87" s="28" t="s">
        <v>91</v>
      </c>
      <c r="B87" s="31">
        <v>96</v>
      </c>
      <c r="C87" s="32">
        <v>622535</v>
      </c>
      <c r="D87" s="43">
        <v>613499</v>
      </c>
      <c r="E87" s="31">
        <v>0</v>
      </c>
      <c r="F87" s="19">
        <v>2</v>
      </c>
      <c r="G87" s="19">
        <v>2</v>
      </c>
      <c r="H87" s="19">
        <v>0</v>
      </c>
      <c r="I87" s="33">
        <v>0</v>
      </c>
      <c r="J87" s="31">
        <v>4</v>
      </c>
      <c r="K87" s="19">
        <v>182</v>
      </c>
      <c r="L87" s="19">
        <v>25</v>
      </c>
      <c r="M87" s="33">
        <v>0</v>
      </c>
      <c r="N87" s="31">
        <v>95</v>
      </c>
      <c r="O87" s="20">
        <v>8963</v>
      </c>
      <c r="P87" s="19">
        <v>894</v>
      </c>
      <c r="Q87" s="33">
        <v>0</v>
      </c>
      <c r="R87" s="43">
        <v>9817</v>
      </c>
      <c r="S87" s="61">
        <f t="shared" si="12"/>
        <v>2</v>
      </c>
      <c r="T87" s="17">
        <f t="shared" si="13"/>
        <v>2</v>
      </c>
      <c r="U87" s="50">
        <f t="shared" si="14"/>
        <v>0</v>
      </c>
      <c r="V87" s="87"/>
      <c r="W87" s="65">
        <f t="shared" si="15"/>
        <v>352718.79161678534</v>
      </c>
      <c r="X87" s="18">
        <f t="shared" si="16"/>
        <v>1131556.824364061</v>
      </c>
      <c r="Y87" s="18">
        <f t="shared" si="17"/>
        <v>356856</v>
      </c>
      <c r="Z87" s="18">
        <f t="shared" si="22"/>
        <v>2432940</v>
      </c>
      <c r="AA87" s="18">
        <f t="shared" si="18"/>
        <v>2013680</v>
      </c>
      <c r="AB87" s="66">
        <f t="shared" si="19"/>
        <v>1426410.1</v>
      </c>
      <c r="AC87" s="70">
        <v>42.32161914</v>
      </c>
      <c r="AD87" s="65">
        <f t="shared" si="21"/>
        <v>7714161.715980846</v>
      </c>
      <c r="AE87" s="66">
        <f t="shared" si="20"/>
        <v>9617933.086556695</v>
      </c>
    </row>
    <row r="88" spans="1:31" ht="14.25" customHeight="1">
      <c r="A88" s="28" t="s">
        <v>98</v>
      </c>
      <c r="B88" s="31">
        <v>22</v>
      </c>
      <c r="C88" s="32">
        <v>279836</v>
      </c>
      <c r="D88" s="43">
        <v>276836</v>
      </c>
      <c r="E88" s="31">
        <v>0</v>
      </c>
      <c r="F88" s="19">
        <v>0</v>
      </c>
      <c r="G88" s="19">
        <v>0</v>
      </c>
      <c r="H88" s="19">
        <v>0</v>
      </c>
      <c r="I88" s="33">
        <v>0</v>
      </c>
      <c r="J88" s="31">
        <v>39</v>
      </c>
      <c r="K88" s="19">
        <v>52</v>
      </c>
      <c r="L88" s="19">
        <v>0</v>
      </c>
      <c r="M88" s="33">
        <v>0</v>
      </c>
      <c r="N88" s="31">
        <v>281</v>
      </c>
      <c r="O88" s="20">
        <v>1862</v>
      </c>
      <c r="P88" s="19">
        <v>0</v>
      </c>
      <c r="Q88" s="33">
        <v>0</v>
      </c>
      <c r="R88" s="43">
        <v>2070</v>
      </c>
      <c r="S88" s="61">
        <f t="shared" si="12"/>
        <v>0</v>
      </c>
      <c r="T88" s="17">
        <f t="shared" si="13"/>
        <v>0</v>
      </c>
      <c r="U88" s="50">
        <f t="shared" si="14"/>
        <v>0</v>
      </c>
      <c r="V88" s="87"/>
      <c r="W88" s="65">
        <f t="shared" si="15"/>
        <v>132624.97867145846</v>
      </c>
      <c r="X88" s="18">
        <f t="shared" si="16"/>
        <v>499353.9829960616</v>
      </c>
      <c r="Y88" s="18">
        <f t="shared" si="17"/>
        <v>0</v>
      </c>
      <c r="Z88" s="18">
        <f t="shared" si="22"/>
        <v>549640</v>
      </c>
      <c r="AA88" s="18">
        <f t="shared" si="18"/>
        <v>364310</v>
      </c>
      <c r="AB88" s="66">
        <f t="shared" si="19"/>
        <v>300771</v>
      </c>
      <c r="AC88" s="70">
        <v>33.27080818</v>
      </c>
      <c r="AD88" s="65">
        <f t="shared" si="21"/>
        <v>1846699.96166752</v>
      </c>
      <c r="AE88" s="66">
        <f t="shared" si="20"/>
        <v>2001591.0848405086</v>
      </c>
    </row>
    <row r="89" spans="1:31" ht="14.25" customHeight="1">
      <c r="A89" s="28" t="s">
        <v>125</v>
      </c>
      <c r="B89" s="31">
        <v>0</v>
      </c>
      <c r="C89" s="33">
        <v>0</v>
      </c>
      <c r="D89" s="43">
        <v>1412946</v>
      </c>
      <c r="E89" s="31"/>
      <c r="F89" s="19"/>
      <c r="G89" s="19">
        <v>3</v>
      </c>
      <c r="H89" s="19"/>
      <c r="I89" s="33"/>
      <c r="J89" s="31">
        <v>6</v>
      </c>
      <c r="K89" s="25">
        <f>143-12.5</f>
        <v>130.5</v>
      </c>
      <c r="L89" s="25">
        <v>12.5</v>
      </c>
      <c r="M89" s="33"/>
      <c r="N89" s="31">
        <v>36</v>
      </c>
      <c r="O89" s="26">
        <v>6125</v>
      </c>
      <c r="P89" s="25">
        <v>290</v>
      </c>
      <c r="Q89" s="33"/>
      <c r="R89" s="43">
        <v>7060</v>
      </c>
      <c r="S89" s="61">
        <f t="shared" si="12"/>
        <v>0</v>
      </c>
      <c r="T89" s="17">
        <f t="shared" si="13"/>
        <v>3</v>
      </c>
      <c r="U89" s="50">
        <f t="shared" si="14"/>
        <v>0</v>
      </c>
      <c r="V89" s="87"/>
      <c r="W89" s="65">
        <f t="shared" si="15"/>
        <v>0</v>
      </c>
      <c r="X89" s="18">
        <f t="shared" si="16"/>
        <v>2667674.2764843567</v>
      </c>
      <c r="Y89" s="18">
        <f t="shared" si="17"/>
        <v>375672</v>
      </c>
      <c r="Z89" s="18">
        <f t="shared" si="22"/>
        <v>1479210</v>
      </c>
      <c r="AA89" s="18">
        <f t="shared" si="18"/>
        <v>1201070</v>
      </c>
      <c r="AB89" s="66">
        <f t="shared" si="19"/>
        <v>1025818.0000000001</v>
      </c>
      <c r="AC89" s="70">
        <v>32.55871573</v>
      </c>
      <c r="AD89" s="65">
        <f t="shared" si="21"/>
        <v>6749444.276484357</v>
      </c>
      <c r="AE89" s="66">
        <f t="shared" si="20"/>
        <v>7229038.749698448</v>
      </c>
    </row>
    <row r="90" spans="1:31" ht="14.25" customHeight="1">
      <c r="A90" s="28" t="s">
        <v>65</v>
      </c>
      <c r="B90" s="31">
        <v>0</v>
      </c>
      <c r="C90" s="32">
        <v>382018</v>
      </c>
      <c r="D90" s="43">
        <v>329417</v>
      </c>
      <c r="E90" s="31">
        <v>9</v>
      </c>
      <c r="F90" s="19"/>
      <c r="G90" s="19"/>
      <c r="H90" s="19"/>
      <c r="I90" s="33"/>
      <c r="J90" s="31">
        <v>79</v>
      </c>
      <c r="K90" s="19">
        <v>27</v>
      </c>
      <c r="L90" s="19"/>
      <c r="M90" s="33"/>
      <c r="N90" s="31">
        <v>875</v>
      </c>
      <c r="O90" s="20">
        <v>1263</v>
      </c>
      <c r="P90" s="19"/>
      <c r="Q90" s="33"/>
      <c r="R90" s="43">
        <v>2132</v>
      </c>
      <c r="S90" s="61">
        <f t="shared" si="12"/>
        <v>9</v>
      </c>
      <c r="T90" s="17">
        <f t="shared" si="13"/>
        <v>0</v>
      </c>
      <c r="U90" s="50">
        <f t="shared" si="14"/>
        <v>0</v>
      </c>
      <c r="V90" s="87"/>
      <c r="W90" s="65">
        <f t="shared" si="15"/>
        <v>0</v>
      </c>
      <c r="X90" s="18">
        <f t="shared" si="16"/>
        <v>597099.3754564582</v>
      </c>
      <c r="Y90" s="18">
        <f t="shared" si="17"/>
        <v>478836</v>
      </c>
      <c r="Z90" s="18">
        <f t="shared" si="22"/>
        <v>640240</v>
      </c>
      <c r="AA90" s="18">
        <f t="shared" si="18"/>
        <v>363460</v>
      </c>
      <c r="AB90" s="66">
        <f t="shared" si="19"/>
        <v>309779.60000000003</v>
      </c>
      <c r="AC90" s="70">
        <v>32.86960368</v>
      </c>
      <c r="AD90" s="65">
        <f t="shared" si="21"/>
        <v>2389414.975456458</v>
      </c>
      <c r="AE90" s="66">
        <f t="shared" si="20"/>
        <v>2572570.4819619744</v>
      </c>
    </row>
    <row r="91" spans="1:31" ht="14.25" customHeight="1">
      <c r="A91" s="28" t="s">
        <v>192</v>
      </c>
      <c r="B91" s="31">
        <v>262</v>
      </c>
      <c r="C91" s="32">
        <v>378023</v>
      </c>
      <c r="D91" s="43">
        <v>377583</v>
      </c>
      <c r="E91" s="31">
        <v>2</v>
      </c>
      <c r="F91" s="19"/>
      <c r="G91" s="19"/>
      <c r="H91" s="19"/>
      <c r="I91" s="33"/>
      <c r="J91" s="31">
        <v>18</v>
      </c>
      <c r="K91" s="19">
        <v>22</v>
      </c>
      <c r="L91" s="19"/>
      <c r="M91" s="33"/>
      <c r="N91" s="31">
        <v>45</v>
      </c>
      <c r="O91" s="19">
        <v>840</v>
      </c>
      <c r="P91" s="19"/>
      <c r="Q91" s="33"/>
      <c r="R91" s="45">
        <v>765</v>
      </c>
      <c r="S91" s="61">
        <f t="shared" si="12"/>
        <v>2</v>
      </c>
      <c r="T91" s="17">
        <f t="shared" si="13"/>
        <v>0</v>
      </c>
      <c r="U91" s="50">
        <f t="shared" si="14"/>
        <v>0</v>
      </c>
      <c r="V91" s="87"/>
      <c r="W91" s="65">
        <f t="shared" si="15"/>
        <v>278787.1197842143</v>
      </c>
      <c r="X91" s="18">
        <f t="shared" si="16"/>
        <v>687024.9383252753</v>
      </c>
      <c r="Y91" s="18">
        <f t="shared" si="17"/>
        <v>106408</v>
      </c>
      <c r="Z91" s="18">
        <f t="shared" si="22"/>
        <v>241600</v>
      </c>
      <c r="AA91" s="18">
        <f t="shared" si="18"/>
        <v>150450</v>
      </c>
      <c r="AB91" s="66">
        <f t="shared" si="19"/>
        <v>111154.50000000001</v>
      </c>
      <c r="AC91" s="70">
        <v>31.6473803</v>
      </c>
      <c r="AD91" s="65">
        <f t="shared" si="21"/>
        <v>1575424.5581094897</v>
      </c>
      <c r="AE91" s="66">
        <f t="shared" si="20"/>
        <v>1661525.9929232108</v>
      </c>
    </row>
    <row r="92" spans="1:31" ht="14.25" customHeight="1">
      <c r="A92" s="28" t="s">
        <v>159</v>
      </c>
      <c r="B92" s="31">
        <v>390</v>
      </c>
      <c r="C92" s="32">
        <v>1016348</v>
      </c>
      <c r="D92" s="43">
        <v>966654</v>
      </c>
      <c r="E92" s="31"/>
      <c r="F92" s="19">
        <v>2</v>
      </c>
      <c r="G92" s="19"/>
      <c r="H92" s="19">
        <v>2</v>
      </c>
      <c r="I92" s="33"/>
      <c r="J92" s="31">
        <v>76</v>
      </c>
      <c r="K92" s="19">
        <v>118</v>
      </c>
      <c r="L92" s="19">
        <v>8</v>
      </c>
      <c r="M92" s="33"/>
      <c r="N92" s="31">
        <v>735</v>
      </c>
      <c r="O92" s="20">
        <v>4872</v>
      </c>
      <c r="P92" s="19">
        <v>229</v>
      </c>
      <c r="Q92" s="33"/>
      <c r="R92" s="43">
        <v>6428</v>
      </c>
      <c r="S92" s="61">
        <f t="shared" si="12"/>
        <v>2</v>
      </c>
      <c r="T92" s="17">
        <f t="shared" si="13"/>
        <v>2</v>
      </c>
      <c r="U92" s="50">
        <f t="shared" si="14"/>
        <v>0</v>
      </c>
      <c r="V92" s="87"/>
      <c r="W92" s="65">
        <f t="shared" si="15"/>
        <v>708060.6693210434</v>
      </c>
      <c r="X92" s="18">
        <f t="shared" si="16"/>
        <v>1805769.705515101</v>
      </c>
      <c r="Y92" s="18">
        <f t="shared" si="17"/>
        <v>356856</v>
      </c>
      <c r="Z92" s="18">
        <f t="shared" si="22"/>
        <v>1590800</v>
      </c>
      <c r="AA92" s="18">
        <f t="shared" si="18"/>
        <v>1074560</v>
      </c>
      <c r="AB92" s="66">
        <f t="shared" si="19"/>
        <v>933988.4</v>
      </c>
      <c r="AC92" s="70">
        <v>25.562696473828368</v>
      </c>
      <c r="AD92" s="65">
        <f t="shared" si="21"/>
        <v>6470034.774836145</v>
      </c>
      <c r="AE92" s="66">
        <f t="shared" si="20"/>
        <v>6115014.498032046</v>
      </c>
    </row>
    <row r="93" spans="1:31" ht="14.25" customHeight="1">
      <c r="A93" s="28" t="s">
        <v>168</v>
      </c>
      <c r="B93" s="31">
        <v>20</v>
      </c>
      <c r="C93" s="32">
        <v>63082</v>
      </c>
      <c r="D93" s="43">
        <v>45025</v>
      </c>
      <c r="E93" s="31">
        <v>1</v>
      </c>
      <c r="F93" s="19">
        <v>0</v>
      </c>
      <c r="G93" s="19">
        <v>0</v>
      </c>
      <c r="H93" s="19">
        <v>0</v>
      </c>
      <c r="I93" s="33">
        <v>0</v>
      </c>
      <c r="J93" s="31">
        <v>16</v>
      </c>
      <c r="K93" s="19">
        <v>47</v>
      </c>
      <c r="L93" s="19">
        <v>12</v>
      </c>
      <c r="M93" s="33">
        <v>0</v>
      </c>
      <c r="N93" s="31">
        <v>433</v>
      </c>
      <c r="O93" s="20">
        <v>2049</v>
      </c>
      <c r="P93" s="19">
        <v>610</v>
      </c>
      <c r="Q93" s="33">
        <v>0</v>
      </c>
      <c r="R93" s="43">
        <v>3715</v>
      </c>
      <c r="S93" s="61">
        <f t="shared" si="12"/>
        <v>1</v>
      </c>
      <c r="T93" s="17">
        <f t="shared" si="13"/>
        <v>0</v>
      </c>
      <c r="U93" s="50">
        <f t="shared" si="14"/>
        <v>0</v>
      </c>
      <c r="V93" s="87"/>
      <c r="W93" s="65">
        <f t="shared" si="15"/>
        <v>35937.45919524263</v>
      </c>
      <c r="X93" s="18">
        <f t="shared" si="16"/>
        <v>77188.77464410268</v>
      </c>
      <c r="Y93" s="18">
        <f t="shared" si="17"/>
        <v>53204</v>
      </c>
      <c r="Z93" s="18">
        <f t="shared" si="22"/>
        <v>1009080.0000000001</v>
      </c>
      <c r="AA93" s="18">
        <f t="shared" si="18"/>
        <v>745240</v>
      </c>
      <c r="AB93" s="66">
        <f t="shared" si="19"/>
        <v>539789.5</v>
      </c>
      <c r="AC93" s="70">
        <v>37.53293643</v>
      </c>
      <c r="AD93" s="65">
        <f t="shared" si="21"/>
        <v>2460439.733839345</v>
      </c>
      <c r="AE93" s="66">
        <f t="shared" si="20"/>
        <v>2855568.777072771</v>
      </c>
    </row>
    <row r="94" spans="1:31" ht="14.25" customHeight="1">
      <c r="A94" s="28" t="s">
        <v>150</v>
      </c>
      <c r="B94" s="31">
        <v>277</v>
      </c>
      <c r="C94" s="32">
        <v>149581</v>
      </c>
      <c r="D94" s="43">
        <v>149581</v>
      </c>
      <c r="E94" s="31">
        <v>5</v>
      </c>
      <c r="F94" s="19">
        <v>0</v>
      </c>
      <c r="G94" s="19">
        <v>0</v>
      </c>
      <c r="H94" s="19">
        <v>0</v>
      </c>
      <c r="I94" s="33">
        <v>0</v>
      </c>
      <c r="J94" s="31">
        <v>117</v>
      </c>
      <c r="K94" s="19">
        <v>0</v>
      </c>
      <c r="L94" s="19">
        <v>0</v>
      </c>
      <c r="M94" s="33">
        <v>0</v>
      </c>
      <c r="N94" s="31">
        <v>843</v>
      </c>
      <c r="O94" s="19">
        <v>0</v>
      </c>
      <c r="P94" s="19">
        <v>0</v>
      </c>
      <c r="Q94" s="33">
        <v>0</v>
      </c>
      <c r="R94" s="45">
        <v>903</v>
      </c>
      <c r="S94" s="61">
        <f t="shared" si="12"/>
        <v>5</v>
      </c>
      <c r="T94" s="17">
        <f t="shared" si="13"/>
        <v>0</v>
      </c>
      <c r="U94" s="50">
        <f t="shared" si="14"/>
        <v>0</v>
      </c>
      <c r="V94" s="87"/>
      <c r="W94" s="65">
        <f t="shared" si="15"/>
        <v>126504.2161321418</v>
      </c>
      <c r="X94" s="18">
        <f t="shared" si="16"/>
        <v>265201.93797113554</v>
      </c>
      <c r="Y94" s="18">
        <f t="shared" si="17"/>
        <v>266020</v>
      </c>
      <c r="Z94" s="18">
        <f t="shared" si="22"/>
        <v>706680</v>
      </c>
      <c r="AA94" s="18">
        <f t="shared" si="18"/>
        <v>143310</v>
      </c>
      <c r="AB94" s="66">
        <f t="shared" si="19"/>
        <v>131205.90000000002</v>
      </c>
      <c r="AC94" s="70">
        <v>33.002514</v>
      </c>
      <c r="AD94" s="65">
        <f t="shared" si="21"/>
        <v>1638922.0541032772</v>
      </c>
      <c r="AE94" s="66">
        <f t="shared" si="20"/>
        <v>1768471.060878228</v>
      </c>
    </row>
    <row r="95" spans="1:31" ht="14.25" customHeight="1">
      <c r="A95" s="28" t="s">
        <v>45</v>
      </c>
      <c r="B95" s="31">
        <v>99</v>
      </c>
      <c r="C95" s="32">
        <v>283174</v>
      </c>
      <c r="D95" s="43">
        <v>279039</v>
      </c>
      <c r="E95" s="31">
        <v>0</v>
      </c>
      <c r="F95" s="19">
        <v>0</v>
      </c>
      <c r="G95" s="19">
        <v>0</v>
      </c>
      <c r="H95" s="19">
        <v>0</v>
      </c>
      <c r="I95" s="33">
        <v>0</v>
      </c>
      <c r="J95" s="31">
        <v>0</v>
      </c>
      <c r="K95" s="19">
        <v>43</v>
      </c>
      <c r="L95" s="19">
        <v>0</v>
      </c>
      <c r="M95" s="33">
        <v>0</v>
      </c>
      <c r="N95" s="31"/>
      <c r="O95" s="20">
        <v>1943</v>
      </c>
      <c r="P95" s="19"/>
      <c r="Q95" s="33"/>
      <c r="R95" s="43">
        <v>1943</v>
      </c>
      <c r="S95" s="61">
        <f t="shared" si="12"/>
        <v>0</v>
      </c>
      <c r="T95" s="17">
        <f t="shared" si="13"/>
        <v>0</v>
      </c>
      <c r="U95" s="50">
        <f t="shared" si="14"/>
        <v>0</v>
      </c>
      <c r="V95" s="87"/>
      <c r="W95" s="65">
        <f t="shared" si="15"/>
        <v>179659.91374306168</v>
      </c>
      <c r="X95" s="18">
        <f t="shared" si="16"/>
        <v>503439.45107846207</v>
      </c>
      <c r="Y95" s="18">
        <f t="shared" si="17"/>
        <v>0</v>
      </c>
      <c r="Z95" s="18">
        <f t="shared" si="22"/>
        <v>259720.00000000003</v>
      </c>
      <c r="AA95" s="18">
        <f t="shared" si="18"/>
        <v>330310</v>
      </c>
      <c r="AB95" s="66">
        <f t="shared" si="19"/>
        <v>282317.9</v>
      </c>
      <c r="AC95" s="70">
        <v>34.77535001</v>
      </c>
      <c r="AD95" s="65">
        <f t="shared" si="21"/>
        <v>1555447.2648215238</v>
      </c>
      <c r="AE95" s="66">
        <f t="shared" si="20"/>
        <v>1728033.9384512205</v>
      </c>
    </row>
    <row r="96" spans="1:31" ht="14.25" customHeight="1">
      <c r="A96" s="28" t="s">
        <v>105</v>
      </c>
      <c r="B96" s="31">
        <v>1.8</v>
      </c>
      <c r="C96" s="32">
        <v>3891893</v>
      </c>
      <c r="D96" s="43">
        <v>886164</v>
      </c>
      <c r="E96" s="31">
        <v>0</v>
      </c>
      <c r="F96" s="19">
        <v>0</v>
      </c>
      <c r="G96" s="19">
        <v>0</v>
      </c>
      <c r="H96" s="19">
        <v>0</v>
      </c>
      <c r="I96" s="33">
        <v>1</v>
      </c>
      <c r="J96" s="31"/>
      <c r="K96" s="19"/>
      <c r="L96" s="19">
        <v>0</v>
      </c>
      <c r="M96" s="33">
        <v>0</v>
      </c>
      <c r="N96" s="31">
        <v>0</v>
      </c>
      <c r="O96" s="19">
        <v>6</v>
      </c>
      <c r="P96" s="19">
        <v>0</v>
      </c>
      <c r="Q96" s="33">
        <v>0</v>
      </c>
      <c r="R96" s="45">
        <v>8</v>
      </c>
      <c r="S96" s="61">
        <f t="shared" si="12"/>
        <v>0</v>
      </c>
      <c r="T96" s="17">
        <f t="shared" si="13"/>
        <v>0</v>
      </c>
      <c r="U96" s="50">
        <f t="shared" si="14"/>
        <v>1</v>
      </c>
      <c r="V96" s="87">
        <v>1348291</v>
      </c>
      <c r="W96" s="65">
        <f t="shared" si="15"/>
        <v>791416.9662388007</v>
      </c>
      <c r="X96" s="18">
        <f t="shared" si="16"/>
        <v>1651384.5567347298</v>
      </c>
      <c r="Y96" s="18">
        <f t="shared" si="17"/>
        <v>411776</v>
      </c>
      <c r="Z96" s="18">
        <f t="shared" si="22"/>
        <v>0</v>
      </c>
      <c r="AA96" s="18">
        <f t="shared" si="18"/>
        <v>1020</v>
      </c>
      <c r="AB96" s="66">
        <f t="shared" si="19"/>
        <v>1162.4</v>
      </c>
      <c r="AC96" s="70">
        <v>12.24586535</v>
      </c>
      <c r="AD96" s="65">
        <f t="shared" si="21"/>
        <v>4205050.92297353</v>
      </c>
      <c r="AE96" s="66">
        <f t="shared" si="20"/>
        <v>2966350.4707094496</v>
      </c>
    </row>
    <row r="97" spans="1:31" ht="14.25" customHeight="1">
      <c r="A97" s="28" t="s">
        <v>104</v>
      </c>
      <c r="B97" s="31">
        <v>444</v>
      </c>
      <c r="C97" s="32">
        <v>871886</v>
      </c>
      <c r="D97" s="43">
        <v>2118929</v>
      </c>
      <c r="E97" s="31">
        <v>2</v>
      </c>
      <c r="F97" s="19">
        <v>0</v>
      </c>
      <c r="G97" s="19">
        <v>0</v>
      </c>
      <c r="H97" s="19">
        <v>1</v>
      </c>
      <c r="I97" s="33">
        <v>0</v>
      </c>
      <c r="J97" s="31">
        <v>122</v>
      </c>
      <c r="K97" s="19">
        <v>147</v>
      </c>
      <c r="L97" s="19">
        <v>0</v>
      </c>
      <c r="M97" s="33">
        <v>0</v>
      </c>
      <c r="N97" s="31">
        <v>461</v>
      </c>
      <c r="O97" s="20">
        <v>3149</v>
      </c>
      <c r="P97" s="19">
        <v>0</v>
      </c>
      <c r="Q97" s="33">
        <v>0</v>
      </c>
      <c r="R97" s="43">
        <v>3775</v>
      </c>
      <c r="S97" s="61">
        <f t="shared" si="12"/>
        <v>2</v>
      </c>
      <c r="T97" s="17">
        <f t="shared" si="13"/>
        <v>1</v>
      </c>
      <c r="U97" s="50">
        <f t="shared" si="14"/>
        <v>0</v>
      </c>
      <c r="V97" s="87"/>
      <c r="W97" s="65">
        <f t="shared" si="15"/>
        <v>636099.5246491055</v>
      </c>
      <c r="X97" s="18">
        <f t="shared" si="16"/>
        <v>4046237.63393023</v>
      </c>
      <c r="Y97" s="18">
        <f t="shared" si="17"/>
        <v>231632</v>
      </c>
      <c r="Z97" s="18">
        <f t="shared" si="22"/>
        <v>1624760</v>
      </c>
      <c r="AA97" s="18">
        <f t="shared" si="18"/>
        <v>613700</v>
      </c>
      <c r="AB97" s="66">
        <f t="shared" si="19"/>
        <v>548507.5</v>
      </c>
      <c r="AC97" s="70">
        <v>27.64641139</v>
      </c>
      <c r="AD97" s="65">
        <f t="shared" si="21"/>
        <v>7700936.658579336</v>
      </c>
      <c r="AE97" s="66">
        <f t="shared" si="20"/>
        <v>7567213.01253647</v>
      </c>
    </row>
    <row r="98" spans="1:31" ht="14.25" customHeight="1">
      <c r="A98" s="28" t="s">
        <v>56</v>
      </c>
      <c r="B98" s="34">
        <v>4122</v>
      </c>
      <c r="C98" s="32">
        <v>53708700</v>
      </c>
      <c r="D98" s="43">
        <v>51217000</v>
      </c>
      <c r="E98" s="31">
        <v>2</v>
      </c>
      <c r="F98" s="19">
        <v>0</v>
      </c>
      <c r="G98" s="19">
        <v>0</v>
      </c>
      <c r="H98" s="19">
        <v>0</v>
      </c>
      <c r="I98" s="33">
        <v>0</v>
      </c>
      <c r="J98" s="34">
        <v>87.98</v>
      </c>
      <c r="K98" s="20">
        <v>453.293</v>
      </c>
      <c r="L98" s="20">
        <v>350.554</v>
      </c>
      <c r="M98" s="32">
        <v>187.206</v>
      </c>
      <c r="N98" s="34">
        <v>66</v>
      </c>
      <c r="O98" s="19">
        <v>13607</v>
      </c>
      <c r="P98" s="20">
        <v>11887</v>
      </c>
      <c r="Q98" s="32">
        <v>7870</v>
      </c>
      <c r="R98" s="43">
        <v>34904</v>
      </c>
      <c r="S98" s="61">
        <f t="shared" si="12"/>
        <v>2</v>
      </c>
      <c r="T98" s="17">
        <f t="shared" si="13"/>
        <v>0</v>
      </c>
      <c r="U98" s="50">
        <f t="shared" si="14"/>
        <v>0</v>
      </c>
      <c r="V98" s="87"/>
      <c r="W98" s="65">
        <f t="shared" si="15"/>
        <v>34548789.42127438</v>
      </c>
      <c r="X98" s="18">
        <f t="shared" si="16"/>
        <v>106925540.22870022</v>
      </c>
      <c r="Y98" s="18">
        <f t="shared" si="17"/>
        <v>106408</v>
      </c>
      <c r="Z98" s="18">
        <f t="shared" si="22"/>
        <v>31437157.72</v>
      </c>
      <c r="AA98" s="18">
        <f t="shared" si="18"/>
        <v>19626780</v>
      </c>
      <c r="AB98" s="66">
        <f t="shared" si="19"/>
        <v>5071551.2</v>
      </c>
      <c r="AC98" s="70">
        <v>54.50711336</v>
      </c>
      <c r="AD98" s="65">
        <f t="shared" si="21"/>
        <v>197716226.56997457</v>
      </c>
      <c r="AE98" s="66">
        <f t="shared" si="20"/>
        <v>289877303.8321365</v>
      </c>
    </row>
    <row r="99" spans="1:31" ht="14.25" customHeight="1">
      <c r="A99" s="28" t="s">
        <v>113</v>
      </c>
      <c r="B99" s="31">
        <v>228</v>
      </c>
      <c r="C99" s="32">
        <v>691934</v>
      </c>
      <c r="D99" s="43">
        <v>640489</v>
      </c>
      <c r="E99" s="31">
        <v>9</v>
      </c>
      <c r="F99" s="19">
        <v>4</v>
      </c>
      <c r="G99" s="19"/>
      <c r="H99" s="19"/>
      <c r="I99" s="33"/>
      <c r="J99" s="31">
        <v>59</v>
      </c>
      <c r="K99" s="20">
        <v>145.97</v>
      </c>
      <c r="L99" s="19"/>
      <c r="M99" s="33"/>
      <c r="N99" s="31">
        <v>697</v>
      </c>
      <c r="O99" s="20">
        <v>5799</v>
      </c>
      <c r="P99" s="19"/>
      <c r="Q99" s="33"/>
      <c r="R99" s="43">
        <v>7631</v>
      </c>
      <c r="S99" s="61">
        <f t="shared" si="12"/>
        <v>13</v>
      </c>
      <c r="T99" s="17">
        <f t="shared" si="13"/>
        <v>0</v>
      </c>
      <c r="U99" s="50">
        <f t="shared" si="14"/>
        <v>0</v>
      </c>
      <c r="V99" s="87"/>
      <c r="W99" s="65">
        <f t="shared" si="15"/>
        <v>457447.62657067063</v>
      </c>
      <c r="X99" s="18">
        <f t="shared" si="16"/>
        <v>1182762.9812212002</v>
      </c>
      <c r="Y99" s="18">
        <f t="shared" si="17"/>
        <v>691652</v>
      </c>
      <c r="Z99" s="18">
        <f t="shared" si="22"/>
        <v>1238018.8</v>
      </c>
      <c r="AA99" s="18">
        <f t="shared" si="18"/>
        <v>1104320</v>
      </c>
      <c r="AB99" s="66">
        <f t="shared" si="19"/>
        <v>1108784.3</v>
      </c>
      <c r="AC99" s="70">
        <v>34.55273894</v>
      </c>
      <c r="AD99" s="65">
        <f t="shared" si="21"/>
        <v>5782985.70779187</v>
      </c>
      <c r="AE99" s="66">
        <f t="shared" si="20"/>
        <v>6401471.9864705615</v>
      </c>
    </row>
    <row r="100" spans="1:31" ht="14.25" customHeight="1">
      <c r="A100" s="28" t="s">
        <v>191</v>
      </c>
      <c r="B100" s="31">
        <v>381</v>
      </c>
      <c r="C100" s="32">
        <v>281085</v>
      </c>
      <c r="D100" s="43">
        <v>278700</v>
      </c>
      <c r="E100" s="31">
        <v>2</v>
      </c>
      <c r="F100" s="19"/>
      <c r="G100" s="19"/>
      <c r="H100" s="19"/>
      <c r="I100" s="33"/>
      <c r="J100" s="31">
        <v>86</v>
      </c>
      <c r="K100" s="19">
        <v>5</v>
      </c>
      <c r="L100" s="19"/>
      <c r="M100" s="33"/>
      <c r="N100" s="31">
        <v>246</v>
      </c>
      <c r="O100" s="19">
        <v>170</v>
      </c>
      <c r="P100" s="19"/>
      <c r="Q100" s="33"/>
      <c r="R100" s="45">
        <v>922</v>
      </c>
      <c r="S100" s="61">
        <f t="shared" si="12"/>
        <v>2</v>
      </c>
      <c r="T100" s="17">
        <f t="shared" si="13"/>
        <v>0</v>
      </c>
      <c r="U100" s="50">
        <f t="shared" si="14"/>
        <v>0</v>
      </c>
      <c r="V100" s="87"/>
      <c r="W100" s="65">
        <f t="shared" si="15"/>
        <v>232169.05025766243</v>
      </c>
      <c r="X100" s="18">
        <f t="shared" si="16"/>
        <v>502810.7158981396</v>
      </c>
      <c r="Y100" s="18">
        <f t="shared" si="17"/>
        <v>106408</v>
      </c>
      <c r="Z100" s="18">
        <f t="shared" si="22"/>
        <v>549640</v>
      </c>
      <c r="AA100" s="18">
        <f t="shared" si="18"/>
        <v>70720</v>
      </c>
      <c r="AB100" s="66">
        <f t="shared" si="19"/>
        <v>133966.6</v>
      </c>
      <c r="AC100" s="70">
        <v>28.215128114349977</v>
      </c>
      <c r="AD100" s="65">
        <f t="shared" si="21"/>
        <v>1595714.366155802</v>
      </c>
      <c r="AE100" s="66">
        <f t="shared" si="20"/>
        <v>1584340.602535469</v>
      </c>
    </row>
    <row r="101" spans="1:31" ht="14.25" customHeight="1">
      <c r="A101" s="28" t="s">
        <v>90</v>
      </c>
      <c r="B101" s="31">
        <v>202</v>
      </c>
      <c r="C101" s="32">
        <v>2088412</v>
      </c>
      <c r="D101" s="43">
        <v>1969529</v>
      </c>
      <c r="E101" s="31">
        <v>3</v>
      </c>
      <c r="F101" s="19">
        <v>1</v>
      </c>
      <c r="G101" s="19">
        <v>1</v>
      </c>
      <c r="H101" s="19"/>
      <c r="I101" s="33"/>
      <c r="J101" s="31">
        <v>52</v>
      </c>
      <c r="K101" s="19">
        <v>184</v>
      </c>
      <c r="L101" s="19"/>
      <c r="M101" s="33"/>
      <c r="N101" s="31">
        <v>183</v>
      </c>
      <c r="O101" s="20">
        <v>6355</v>
      </c>
      <c r="P101" s="19"/>
      <c r="Q101" s="33"/>
      <c r="R101" s="43">
        <v>7796</v>
      </c>
      <c r="S101" s="61">
        <f t="shared" si="12"/>
        <v>4</v>
      </c>
      <c r="T101" s="17">
        <f t="shared" si="13"/>
        <v>1</v>
      </c>
      <c r="U101" s="50">
        <f t="shared" si="14"/>
        <v>0</v>
      </c>
      <c r="V101" s="87"/>
      <c r="W101" s="65">
        <f t="shared" si="15"/>
        <v>1160360.4131664578</v>
      </c>
      <c r="X101" s="18">
        <f t="shared" si="16"/>
        <v>3753256.518024871</v>
      </c>
      <c r="Y101" s="18">
        <f t="shared" si="17"/>
        <v>338040</v>
      </c>
      <c r="Z101" s="18">
        <f t="shared" si="22"/>
        <v>1425440</v>
      </c>
      <c r="AA101" s="18">
        <f t="shared" si="18"/>
        <v>1111460</v>
      </c>
      <c r="AB101" s="66">
        <f t="shared" si="19"/>
        <v>1132758.8</v>
      </c>
      <c r="AC101" s="70">
        <v>25.98873738</v>
      </c>
      <c r="AD101" s="65">
        <f t="shared" si="21"/>
        <v>8921315.73119133</v>
      </c>
      <c r="AE101" s="66">
        <f t="shared" si="20"/>
        <v>8500205.298823688</v>
      </c>
    </row>
    <row r="102" spans="1:31" ht="14.25" customHeight="1">
      <c r="A102" s="28" t="s">
        <v>136</v>
      </c>
      <c r="B102" s="31">
        <v>378</v>
      </c>
      <c r="C102" s="32">
        <v>960874</v>
      </c>
      <c r="D102" s="43">
        <v>1005683</v>
      </c>
      <c r="E102" s="31">
        <v>2</v>
      </c>
      <c r="F102" s="19">
        <v>1</v>
      </c>
      <c r="G102" s="19">
        <v>0</v>
      </c>
      <c r="H102" s="19">
        <v>0</v>
      </c>
      <c r="I102" s="33">
        <v>0</v>
      </c>
      <c r="J102" s="31">
        <v>268</v>
      </c>
      <c r="K102" s="19">
        <v>60</v>
      </c>
      <c r="L102" s="19">
        <v>0</v>
      </c>
      <c r="M102" s="33">
        <v>0</v>
      </c>
      <c r="N102" s="34">
        <v>3342</v>
      </c>
      <c r="O102" s="20">
        <v>1960</v>
      </c>
      <c r="P102" s="19">
        <v>0</v>
      </c>
      <c r="Q102" s="33">
        <v>0</v>
      </c>
      <c r="R102" s="43">
        <v>7428</v>
      </c>
      <c r="S102" s="61">
        <f t="shared" si="12"/>
        <v>3</v>
      </c>
      <c r="T102" s="17">
        <f t="shared" si="13"/>
        <v>0</v>
      </c>
      <c r="U102" s="50">
        <f t="shared" si="14"/>
        <v>0</v>
      </c>
      <c r="V102" s="87"/>
      <c r="W102" s="65">
        <f t="shared" si="15"/>
        <v>670444.6265802392</v>
      </c>
      <c r="X102" s="18">
        <f t="shared" si="16"/>
        <v>1880761.564516165</v>
      </c>
      <c r="Y102" s="18">
        <f t="shared" si="17"/>
        <v>159612</v>
      </c>
      <c r="Z102" s="18">
        <f t="shared" si="22"/>
        <v>1981120.0000000002</v>
      </c>
      <c r="AA102" s="18">
        <f t="shared" si="18"/>
        <v>901340</v>
      </c>
      <c r="AB102" s="66">
        <f t="shared" si="19"/>
        <v>1079288.4000000001</v>
      </c>
      <c r="AC102" s="70">
        <v>32.74612931</v>
      </c>
      <c r="AD102" s="65">
        <f t="shared" si="21"/>
        <v>6672566.591096405</v>
      </c>
      <c r="AE102" s="66">
        <f t="shared" si="20"/>
        <v>7169207.908271074</v>
      </c>
    </row>
    <row r="103" spans="1:31" ht="14.25" customHeight="1">
      <c r="A103" s="28" t="s">
        <v>40</v>
      </c>
      <c r="B103" s="31">
        <v>40</v>
      </c>
      <c r="C103" s="32">
        <v>346100</v>
      </c>
      <c r="D103" s="43">
        <v>343108</v>
      </c>
      <c r="E103" s="31"/>
      <c r="F103" s="19"/>
      <c r="G103" s="19"/>
      <c r="H103" s="19"/>
      <c r="I103" s="33"/>
      <c r="J103" s="34">
        <v>56.676</v>
      </c>
      <c r="K103" s="20">
        <v>45.569</v>
      </c>
      <c r="L103" s="19"/>
      <c r="M103" s="33"/>
      <c r="N103" s="31">
        <v>598</v>
      </c>
      <c r="O103" s="20">
        <v>1749</v>
      </c>
      <c r="P103" s="19"/>
      <c r="Q103" s="33"/>
      <c r="R103" s="43">
        <v>2785</v>
      </c>
      <c r="S103" s="61">
        <f t="shared" si="12"/>
        <v>0</v>
      </c>
      <c r="T103" s="17">
        <f t="shared" si="13"/>
        <v>0</v>
      </c>
      <c r="U103" s="50">
        <f t="shared" si="14"/>
        <v>0</v>
      </c>
      <c r="V103" s="87"/>
      <c r="W103" s="65">
        <f t="shared" si="15"/>
        <v>179060.62149615498</v>
      </c>
      <c r="X103" s="18">
        <f t="shared" si="16"/>
        <v>622625.1063181183</v>
      </c>
      <c r="Y103" s="18">
        <f t="shared" si="17"/>
        <v>0</v>
      </c>
      <c r="Z103" s="18">
        <f t="shared" si="22"/>
        <v>617559.8</v>
      </c>
      <c r="AA103" s="18">
        <f t="shared" si="18"/>
        <v>398990</v>
      </c>
      <c r="AB103" s="66">
        <f t="shared" si="19"/>
        <v>404660.50000000006</v>
      </c>
      <c r="AC103" s="70">
        <v>27.91843157</v>
      </c>
      <c r="AD103" s="65">
        <f t="shared" si="21"/>
        <v>2222896.0278142733</v>
      </c>
      <c r="AE103" s="66">
        <f t="shared" si="20"/>
        <v>2195180.4450055594</v>
      </c>
    </row>
    <row r="104" spans="1:31" ht="14.25" customHeight="1">
      <c r="A104" s="28" t="s">
        <v>73</v>
      </c>
      <c r="B104" s="31">
        <v>48</v>
      </c>
      <c r="C104" s="32">
        <v>104525</v>
      </c>
      <c r="D104" s="43">
        <v>232449</v>
      </c>
      <c r="E104" s="31">
        <v>1</v>
      </c>
      <c r="F104" s="19">
        <v>0</v>
      </c>
      <c r="G104" s="19">
        <v>0</v>
      </c>
      <c r="H104" s="19">
        <v>0</v>
      </c>
      <c r="I104" s="33">
        <v>0</v>
      </c>
      <c r="J104" s="31">
        <v>50</v>
      </c>
      <c r="K104" s="19">
        <v>27</v>
      </c>
      <c r="L104" s="19">
        <v>0</v>
      </c>
      <c r="M104" s="33">
        <v>0</v>
      </c>
      <c r="N104" s="34">
        <v>440</v>
      </c>
      <c r="O104" s="19">
        <v>1203</v>
      </c>
      <c r="P104" s="19">
        <v>0</v>
      </c>
      <c r="Q104" s="33">
        <v>0</v>
      </c>
      <c r="R104" s="43">
        <v>1999</v>
      </c>
      <c r="S104" s="61">
        <f t="shared" si="12"/>
        <v>1</v>
      </c>
      <c r="T104" s="17">
        <f t="shared" si="13"/>
        <v>0</v>
      </c>
      <c r="U104" s="50">
        <f t="shared" si="14"/>
        <v>0</v>
      </c>
      <c r="V104" s="87"/>
      <c r="W104" s="65">
        <f t="shared" si="15"/>
        <v>65944.1813218214</v>
      </c>
      <c r="X104" s="18">
        <f t="shared" si="16"/>
        <v>417242.5377835214</v>
      </c>
      <c r="Y104" s="18">
        <f t="shared" si="17"/>
        <v>53204</v>
      </c>
      <c r="Z104" s="18">
        <f t="shared" si="22"/>
        <v>465080</v>
      </c>
      <c r="AA104" s="18">
        <f t="shared" si="18"/>
        <v>279310</v>
      </c>
      <c r="AB104" s="66">
        <f t="shared" si="19"/>
        <v>290454.7</v>
      </c>
      <c r="AC104" s="70">
        <v>33.08669924</v>
      </c>
      <c r="AD104" s="65">
        <f t="shared" si="21"/>
        <v>1571235.4191053428</v>
      </c>
      <c r="AE104" s="66">
        <f t="shared" si="20"/>
        <v>1697815.0657152198</v>
      </c>
    </row>
    <row r="105" spans="1:31" ht="14.25" customHeight="1">
      <c r="A105" s="28" t="s">
        <v>164</v>
      </c>
      <c r="B105" s="31">
        <v>353</v>
      </c>
      <c r="C105" s="32">
        <v>2247179</v>
      </c>
      <c r="D105" s="43">
        <v>2213322</v>
      </c>
      <c r="E105" s="31">
        <v>16</v>
      </c>
      <c r="F105" s="19">
        <v>5</v>
      </c>
      <c r="G105" s="19"/>
      <c r="H105" s="19"/>
      <c r="I105" s="33"/>
      <c r="J105" s="31">
        <v>459</v>
      </c>
      <c r="K105" s="19">
        <v>209</v>
      </c>
      <c r="L105" s="19"/>
      <c r="M105" s="33"/>
      <c r="N105" s="34">
        <v>1509</v>
      </c>
      <c r="O105" s="20">
        <v>7200</v>
      </c>
      <c r="P105" s="19"/>
      <c r="Q105" s="33"/>
      <c r="R105" s="43">
        <v>8992</v>
      </c>
      <c r="S105" s="61">
        <f t="shared" si="12"/>
        <v>21</v>
      </c>
      <c r="T105" s="17">
        <f t="shared" si="13"/>
        <v>0</v>
      </c>
      <c r="U105" s="50">
        <f t="shared" si="14"/>
        <v>0</v>
      </c>
      <c r="V105" s="87"/>
      <c r="W105" s="65">
        <f t="shared" si="15"/>
        <v>1378349.0774154782</v>
      </c>
      <c r="X105" s="18">
        <f t="shared" si="16"/>
        <v>4231648.349730929</v>
      </c>
      <c r="Y105" s="18">
        <f t="shared" si="17"/>
        <v>1117284</v>
      </c>
      <c r="Z105" s="18">
        <f t="shared" si="22"/>
        <v>4034720</v>
      </c>
      <c r="AA105" s="18">
        <f t="shared" si="18"/>
        <v>1480530</v>
      </c>
      <c r="AB105" s="66">
        <f t="shared" si="19"/>
        <v>1306537.6</v>
      </c>
      <c r="AC105" s="70">
        <v>27.35421337</v>
      </c>
      <c r="AD105" s="65">
        <f t="shared" si="21"/>
        <v>13549069.027146408</v>
      </c>
      <c r="AE105" s="66">
        <f t="shared" si="20"/>
        <v>13242532.730567588</v>
      </c>
    </row>
    <row r="106" spans="1:31" ht="14.25" customHeight="1">
      <c r="A106" s="28" t="s">
        <v>37</v>
      </c>
      <c r="B106" s="31">
        <v>136</v>
      </c>
      <c r="C106" s="32">
        <v>244785</v>
      </c>
      <c r="D106" s="43">
        <v>260136</v>
      </c>
      <c r="E106" s="31">
        <v>1</v>
      </c>
      <c r="F106" s="19"/>
      <c r="G106" s="19"/>
      <c r="H106" s="19"/>
      <c r="I106" s="33"/>
      <c r="J106" s="31">
        <v>1</v>
      </c>
      <c r="K106" s="19">
        <v>39</v>
      </c>
      <c r="L106" s="19"/>
      <c r="M106" s="33"/>
      <c r="N106" s="31">
        <v>2</v>
      </c>
      <c r="O106" s="20">
        <v>1849</v>
      </c>
      <c r="P106" s="19"/>
      <c r="Q106" s="33"/>
      <c r="R106" s="43">
        <v>1851</v>
      </c>
      <c r="S106" s="61">
        <f t="shared" si="12"/>
        <v>1</v>
      </c>
      <c r="T106" s="17">
        <f t="shared" si="13"/>
        <v>0</v>
      </c>
      <c r="U106" s="50">
        <f t="shared" si="14"/>
        <v>0</v>
      </c>
      <c r="V106" s="87"/>
      <c r="W106" s="65">
        <f t="shared" si="15"/>
        <v>168530.44326132862</v>
      </c>
      <c r="X106" s="18">
        <f t="shared" si="16"/>
        <v>468413.9190561809</v>
      </c>
      <c r="Y106" s="18">
        <f t="shared" si="17"/>
        <v>53204</v>
      </c>
      <c r="Z106" s="18">
        <f t="shared" si="22"/>
        <v>241600</v>
      </c>
      <c r="AA106" s="18">
        <f t="shared" si="18"/>
        <v>314670</v>
      </c>
      <c r="AB106" s="66">
        <f t="shared" si="19"/>
        <v>268950.30000000005</v>
      </c>
      <c r="AC106" s="70">
        <v>40.75478134</v>
      </c>
      <c r="AD106" s="65">
        <f t="shared" si="21"/>
        <v>1515368.6623175095</v>
      </c>
      <c r="AE106" s="66">
        <f t="shared" si="20"/>
        <v>1846607.1339042832</v>
      </c>
    </row>
    <row r="107" spans="1:31" ht="14.25" customHeight="1">
      <c r="A107" s="28" t="s">
        <v>201</v>
      </c>
      <c r="B107" s="31">
        <v>466</v>
      </c>
      <c r="C107" s="32">
        <v>730633</v>
      </c>
      <c r="D107" s="43">
        <v>704842</v>
      </c>
      <c r="E107" s="31">
        <v>0</v>
      </c>
      <c r="F107" s="19">
        <v>0</v>
      </c>
      <c r="G107" s="19">
        <v>0</v>
      </c>
      <c r="H107" s="19">
        <v>0</v>
      </c>
      <c r="I107" s="33">
        <v>0</v>
      </c>
      <c r="J107" s="31">
        <v>6</v>
      </c>
      <c r="K107" s="19">
        <v>65</v>
      </c>
      <c r="L107" s="19">
        <v>10</v>
      </c>
      <c r="M107" s="33">
        <v>0</v>
      </c>
      <c r="N107" s="31">
        <v>60</v>
      </c>
      <c r="O107" s="20">
        <v>3245</v>
      </c>
      <c r="P107" s="19">
        <v>795</v>
      </c>
      <c r="Q107" s="33">
        <v>0</v>
      </c>
      <c r="R107" s="43">
        <v>3728</v>
      </c>
      <c r="S107" s="61">
        <f t="shared" si="12"/>
        <v>0</v>
      </c>
      <c r="T107" s="17">
        <f t="shared" si="13"/>
        <v>0</v>
      </c>
      <c r="U107" s="50">
        <f t="shared" si="14"/>
        <v>0</v>
      </c>
      <c r="V107" s="87"/>
      <c r="W107" s="65">
        <f t="shared" si="15"/>
        <v>551187.8584743774</v>
      </c>
      <c r="X107" s="18">
        <f t="shared" si="16"/>
        <v>1305094.8186674758</v>
      </c>
      <c r="Y107" s="18">
        <f t="shared" si="17"/>
        <v>0</v>
      </c>
      <c r="Z107" s="18">
        <f t="shared" si="22"/>
        <v>952640</v>
      </c>
      <c r="AA107" s="18">
        <f t="shared" si="18"/>
        <v>983200</v>
      </c>
      <c r="AB107" s="66">
        <f t="shared" si="19"/>
        <v>541678.4</v>
      </c>
      <c r="AC107" s="70">
        <v>25.4618606</v>
      </c>
      <c r="AD107" s="65">
        <f t="shared" si="21"/>
        <v>4333801.077141853</v>
      </c>
      <c r="AE107" s="66">
        <f t="shared" si="20"/>
        <v>4088133.022511482</v>
      </c>
    </row>
    <row r="108" spans="1:31" ht="14.25" customHeight="1">
      <c r="A108" s="28" t="s">
        <v>158</v>
      </c>
      <c r="B108" s="31">
        <v>419</v>
      </c>
      <c r="C108" s="32">
        <v>573432</v>
      </c>
      <c r="D108" s="43">
        <v>573432</v>
      </c>
      <c r="E108" s="31"/>
      <c r="F108" s="19"/>
      <c r="G108" s="19"/>
      <c r="H108" s="19"/>
      <c r="I108" s="33"/>
      <c r="J108" s="31">
        <v>15</v>
      </c>
      <c r="K108" s="19">
        <v>48</v>
      </c>
      <c r="L108" s="19">
        <v>6</v>
      </c>
      <c r="M108" s="33"/>
      <c r="N108" s="31"/>
      <c r="O108" s="20">
        <v>1607</v>
      </c>
      <c r="P108" s="19"/>
      <c r="Q108" s="33"/>
      <c r="R108" s="43">
        <v>1607</v>
      </c>
      <c r="S108" s="61">
        <f t="shared" si="12"/>
        <v>0</v>
      </c>
      <c r="T108" s="17">
        <f t="shared" si="13"/>
        <v>0</v>
      </c>
      <c r="U108" s="50">
        <f t="shared" si="14"/>
        <v>0</v>
      </c>
      <c r="V108" s="87"/>
      <c r="W108" s="65">
        <f t="shared" si="15"/>
        <v>437913.4910472885</v>
      </c>
      <c r="X108" s="18">
        <f t="shared" si="16"/>
        <v>1055657.7482526489</v>
      </c>
      <c r="Y108" s="18">
        <f t="shared" si="17"/>
        <v>0</v>
      </c>
      <c r="Z108" s="18">
        <f aca="true" t="shared" si="23" ref="Z108:Z139">6.04*(J108+K108)*1000+52.38*(L108+M108)*1000</f>
        <v>694800</v>
      </c>
      <c r="AA108" s="18">
        <f t="shared" si="18"/>
        <v>273190</v>
      </c>
      <c r="AB108" s="66">
        <f t="shared" si="19"/>
        <v>233497.1</v>
      </c>
      <c r="AC108" s="70">
        <v>34.13177991</v>
      </c>
      <c r="AD108" s="65">
        <f t="shared" si="21"/>
        <v>2695058.3392999372</v>
      </c>
      <c r="AE108" s="66">
        <f t="shared" si="20"/>
        <v>2962871.7800291893</v>
      </c>
    </row>
    <row r="109" spans="1:31" ht="14.25" customHeight="1">
      <c r="A109" s="28" t="s">
        <v>92</v>
      </c>
      <c r="B109" s="31">
        <v>343</v>
      </c>
      <c r="C109" s="32">
        <v>2118318</v>
      </c>
      <c r="D109" s="43">
        <v>2054709</v>
      </c>
      <c r="E109" s="31">
        <v>3</v>
      </c>
      <c r="F109" s="19">
        <v>0</v>
      </c>
      <c r="G109" s="19">
        <v>1</v>
      </c>
      <c r="H109" s="19">
        <v>1</v>
      </c>
      <c r="I109" s="33">
        <v>0</v>
      </c>
      <c r="J109" s="31">
        <v>505</v>
      </c>
      <c r="K109" s="19">
        <v>218</v>
      </c>
      <c r="L109" s="19">
        <v>0</v>
      </c>
      <c r="M109" s="33">
        <v>0</v>
      </c>
      <c r="N109" s="34">
        <v>6920</v>
      </c>
      <c r="O109" s="20">
        <v>9721</v>
      </c>
      <c r="P109" s="19">
        <v>0</v>
      </c>
      <c r="Q109" s="33">
        <v>0</v>
      </c>
      <c r="R109" s="43">
        <v>15920</v>
      </c>
      <c r="S109" s="61">
        <f t="shared" si="12"/>
        <v>3</v>
      </c>
      <c r="T109" s="17">
        <f t="shared" si="13"/>
        <v>2</v>
      </c>
      <c r="U109" s="50">
        <f t="shared" si="14"/>
        <v>0</v>
      </c>
      <c r="V109" s="87"/>
      <c r="W109" s="65">
        <f t="shared" si="15"/>
        <v>1302467.5743942617</v>
      </c>
      <c r="X109" s="18">
        <f t="shared" si="16"/>
        <v>3920225.53534268</v>
      </c>
      <c r="Y109" s="18">
        <f t="shared" si="17"/>
        <v>410060</v>
      </c>
      <c r="Z109" s="18">
        <f t="shared" si="23"/>
        <v>4366920</v>
      </c>
      <c r="AA109" s="18">
        <f t="shared" si="18"/>
        <v>2828970</v>
      </c>
      <c r="AB109" s="66">
        <f t="shared" si="19"/>
        <v>2313176</v>
      </c>
      <c r="AC109" s="70">
        <v>35.39393728</v>
      </c>
      <c r="AD109" s="65">
        <f t="shared" si="21"/>
        <v>15141819.109736942</v>
      </c>
      <c r="AE109" s="66">
        <f t="shared" si="20"/>
        <v>16990496.993974842</v>
      </c>
    </row>
    <row r="110" spans="1:31" ht="14.25" customHeight="1">
      <c r="A110" s="28" t="s">
        <v>122</v>
      </c>
      <c r="B110" s="31">
        <v>170</v>
      </c>
      <c r="C110" s="32">
        <v>3204049</v>
      </c>
      <c r="D110" s="46">
        <v>1139511</v>
      </c>
      <c r="E110" s="31">
        <v>0</v>
      </c>
      <c r="F110" s="19">
        <v>0</v>
      </c>
      <c r="G110" s="19">
        <v>0</v>
      </c>
      <c r="H110" s="25">
        <v>4</v>
      </c>
      <c r="I110" s="33">
        <v>0</v>
      </c>
      <c r="J110" s="31">
        <v>17</v>
      </c>
      <c r="K110" s="19">
        <v>166</v>
      </c>
      <c r="L110" s="19">
        <v>69</v>
      </c>
      <c r="M110" s="33">
        <v>0</v>
      </c>
      <c r="N110" s="31">
        <v>280</v>
      </c>
      <c r="O110" s="20">
        <v>7975</v>
      </c>
      <c r="P110" s="20">
        <v>2525</v>
      </c>
      <c r="Q110" s="33">
        <v>0</v>
      </c>
      <c r="R110" s="43">
        <v>11309</v>
      </c>
      <c r="S110" s="61">
        <f t="shared" si="12"/>
        <v>0</v>
      </c>
      <c r="T110" s="17">
        <f t="shared" si="13"/>
        <v>4</v>
      </c>
      <c r="U110" s="50">
        <f t="shared" si="14"/>
        <v>0</v>
      </c>
      <c r="V110" s="87"/>
      <c r="W110" s="65">
        <f t="shared" si="15"/>
        <v>1624014.1615622106</v>
      </c>
      <c r="X110" s="18">
        <f t="shared" si="16"/>
        <v>2138505.4503309014</v>
      </c>
      <c r="Y110" s="18">
        <f t="shared" si="17"/>
        <v>500896</v>
      </c>
      <c r="Z110" s="18">
        <f t="shared" si="23"/>
        <v>4719540</v>
      </c>
      <c r="AA110" s="18">
        <f t="shared" si="18"/>
        <v>2741600</v>
      </c>
      <c r="AB110" s="66">
        <f t="shared" si="19"/>
        <v>1643197.7000000002</v>
      </c>
      <c r="AC110" s="70">
        <v>60.31508814</v>
      </c>
      <c r="AD110" s="65">
        <f t="shared" si="21"/>
        <v>13367753.311893113</v>
      </c>
      <c r="AE110" s="66">
        <f t="shared" si="20"/>
        <v>20996350.30259914</v>
      </c>
    </row>
    <row r="111" spans="1:31" ht="14.25" customHeight="1">
      <c r="A111" s="28" t="s">
        <v>75</v>
      </c>
      <c r="B111" s="34">
        <v>1321</v>
      </c>
      <c r="C111" s="32">
        <v>485767</v>
      </c>
      <c r="D111" s="43">
        <v>452046</v>
      </c>
      <c r="E111" s="31"/>
      <c r="F111" s="19">
        <v>1</v>
      </c>
      <c r="G111" s="19"/>
      <c r="H111" s="19"/>
      <c r="I111" s="33"/>
      <c r="J111" s="34">
        <v>38.904</v>
      </c>
      <c r="K111" s="20">
        <v>49.28</v>
      </c>
      <c r="L111" s="19"/>
      <c r="M111" s="33"/>
      <c r="N111" s="31">
        <v>226</v>
      </c>
      <c r="O111" s="20">
        <v>1644</v>
      </c>
      <c r="P111" s="19"/>
      <c r="Q111" s="33"/>
      <c r="R111" s="43">
        <v>1981</v>
      </c>
      <c r="S111" s="61">
        <f t="shared" si="12"/>
        <v>1</v>
      </c>
      <c r="T111" s="17">
        <f t="shared" si="13"/>
        <v>0</v>
      </c>
      <c r="U111" s="50">
        <f t="shared" si="14"/>
        <v>0</v>
      </c>
      <c r="V111" s="87"/>
      <c r="W111" s="65">
        <f t="shared" si="15"/>
        <v>474654.9954953609</v>
      </c>
      <c r="X111" s="18">
        <f t="shared" si="16"/>
        <v>826668.6447207091</v>
      </c>
      <c r="Y111" s="18">
        <f t="shared" si="17"/>
        <v>53204</v>
      </c>
      <c r="Z111" s="18">
        <f t="shared" si="23"/>
        <v>532631.36</v>
      </c>
      <c r="AA111" s="18">
        <f t="shared" si="18"/>
        <v>317900</v>
      </c>
      <c r="AB111" s="66">
        <f t="shared" si="19"/>
        <v>287839.30000000005</v>
      </c>
      <c r="AC111" s="70">
        <v>28.01799227685608</v>
      </c>
      <c r="AD111" s="65">
        <f t="shared" si="21"/>
        <v>2492898.3002160704</v>
      </c>
      <c r="AE111" s="66">
        <f t="shared" si="20"/>
        <v>2466283.7714087414</v>
      </c>
    </row>
    <row r="112" spans="1:31" ht="14.25" customHeight="1">
      <c r="A112" s="28" t="s">
        <v>74</v>
      </c>
      <c r="B112" s="31">
        <v>596</v>
      </c>
      <c r="C112" s="32">
        <v>292431</v>
      </c>
      <c r="D112" s="43">
        <v>277490</v>
      </c>
      <c r="E112" s="31">
        <v>1</v>
      </c>
      <c r="F112" s="19">
        <v>0</v>
      </c>
      <c r="G112" s="19">
        <v>0</v>
      </c>
      <c r="H112" s="19">
        <v>0</v>
      </c>
      <c r="I112" s="33">
        <v>0</v>
      </c>
      <c r="J112" s="31">
        <v>1</v>
      </c>
      <c r="K112" s="19">
        <v>44</v>
      </c>
      <c r="L112" s="19">
        <v>0</v>
      </c>
      <c r="M112" s="33">
        <v>0</v>
      </c>
      <c r="N112" s="31">
        <v>36</v>
      </c>
      <c r="O112" s="20">
        <v>1971</v>
      </c>
      <c r="P112" s="19"/>
      <c r="Q112" s="33"/>
      <c r="R112" s="43">
        <v>2007</v>
      </c>
      <c r="S112" s="61">
        <f t="shared" si="12"/>
        <v>1</v>
      </c>
      <c r="T112" s="17">
        <f t="shared" si="13"/>
        <v>0</v>
      </c>
      <c r="U112" s="50">
        <f t="shared" si="14"/>
        <v>0</v>
      </c>
      <c r="V112" s="87"/>
      <c r="W112" s="65">
        <f t="shared" si="15"/>
        <v>262147.33908913186</v>
      </c>
      <c r="X112" s="18">
        <f t="shared" si="16"/>
        <v>500566.7326749187</v>
      </c>
      <c r="Y112" s="18">
        <f t="shared" si="17"/>
        <v>53204</v>
      </c>
      <c r="Z112" s="18">
        <f t="shared" si="23"/>
        <v>271800</v>
      </c>
      <c r="AA112" s="18">
        <f t="shared" si="18"/>
        <v>341190</v>
      </c>
      <c r="AB112" s="66">
        <f t="shared" si="19"/>
        <v>291617.10000000003</v>
      </c>
      <c r="AC112" s="70">
        <v>29.55805346</v>
      </c>
      <c r="AD112" s="65">
        <f t="shared" si="21"/>
        <v>1720525.1717640506</v>
      </c>
      <c r="AE112" s="66">
        <f t="shared" si="20"/>
        <v>1749851.4584185593</v>
      </c>
    </row>
    <row r="113" spans="1:31" ht="14.25" customHeight="1">
      <c r="A113" s="28" t="s">
        <v>35</v>
      </c>
      <c r="B113" s="31">
        <v>342</v>
      </c>
      <c r="C113" s="32">
        <v>275423</v>
      </c>
      <c r="D113" s="43">
        <v>264301</v>
      </c>
      <c r="E113" s="31"/>
      <c r="F113" s="19"/>
      <c r="G113" s="19"/>
      <c r="H113" s="19"/>
      <c r="I113" s="33"/>
      <c r="J113" s="31">
        <v>19</v>
      </c>
      <c r="K113" s="19">
        <v>54</v>
      </c>
      <c r="L113" s="19"/>
      <c r="M113" s="33"/>
      <c r="N113" s="31">
        <v>24</v>
      </c>
      <c r="O113" s="20">
        <v>2660</v>
      </c>
      <c r="P113" s="19"/>
      <c r="Q113" s="33"/>
      <c r="R113" s="43">
        <v>2609</v>
      </c>
      <c r="S113" s="61">
        <f t="shared" si="12"/>
        <v>0</v>
      </c>
      <c r="T113" s="17">
        <f t="shared" si="13"/>
        <v>0</v>
      </c>
      <c r="U113" s="50">
        <f t="shared" si="14"/>
        <v>0</v>
      </c>
      <c r="V113" s="87"/>
      <c r="W113" s="65">
        <f t="shared" si="15"/>
        <v>223369.29566320646</v>
      </c>
      <c r="X113" s="18">
        <f t="shared" si="16"/>
        <v>476125.3378635093</v>
      </c>
      <c r="Y113" s="18">
        <f t="shared" si="17"/>
        <v>0</v>
      </c>
      <c r="Z113" s="18">
        <f t="shared" si="23"/>
        <v>440920</v>
      </c>
      <c r="AA113" s="18">
        <f t="shared" si="18"/>
        <v>456280</v>
      </c>
      <c r="AB113" s="66">
        <f t="shared" si="19"/>
        <v>379087.7</v>
      </c>
      <c r="AC113" s="70">
        <v>26.87257766</v>
      </c>
      <c r="AD113" s="65">
        <f t="shared" si="21"/>
        <v>1975782.3335267159</v>
      </c>
      <c r="AE113" s="66">
        <f t="shared" si="20"/>
        <v>1913952.9873056056</v>
      </c>
    </row>
    <row r="114" spans="1:31" ht="14.25" customHeight="1">
      <c r="A114" s="28" t="s">
        <v>80</v>
      </c>
      <c r="B114" s="31">
        <v>138</v>
      </c>
      <c r="C114" s="32">
        <v>249118</v>
      </c>
      <c r="D114" s="43">
        <v>226391</v>
      </c>
      <c r="E114" s="31">
        <v>3</v>
      </c>
      <c r="F114" s="19"/>
      <c r="G114" s="19"/>
      <c r="H114" s="19"/>
      <c r="I114" s="33"/>
      <c r="J114" s="31">
        <v>51</v>
      </c>
      <c r="K114" s="19">
        <v>26</v>
      </c>
      <c r="L114" s="19"/>
      <c r="M114" s="33"/>
      <c r="N114" s="31">
        <v>464</v>
      </c>
      <c r="O114" s="19">
        <v>914</v>
      </c>
      <c r="P114" s="19"/>
      <c r="Q114" s="33"/>
      <c r="R114" s="43">
        <v>1378</v>
      </c>
      <c r="S114" s="61">
        <f t="shared" si="12"/>
        <v>3</v>
      </c>
      <c r="T114" s="17">
        <f t="shared" si="13"/>
        <v>0</v>
      </c>
      <c r="U114" s="50">
        <f t="shared" si="14"/>
        <v>0</v>
      </c>
      <c r="V114" s="87"/>
      <c r="W114" s="65">
        <f t="shared" si="15"/>
        <v>171592.6348920875</v>
      </c>
      <c r="X114" s="18">
        <f t="shared" si="16"/>
        <v>406068.15776135126</v>
      </c>
      <c r="Y114" s="18">
        <f t="shared" si="17"/>
        <v>159612</v>
      </c>
      <c r="Z114" s="18">
        <f t="shared" si="23"/>
        <v>465080</v>
      </c>
      <c r="AA114" s="18">
        <f t="shared" si="18"/>
        <v>234260</v>
      </c>
      <c r="AB114" s="66">
        <f t="shared" si="19"/>
        <v>200223.40000000002</v>
      </c>
      <c r="AC114" s="70">
        <v>23.97308456</v>
      </c>
      <c r="AD114" s="65">
        <f t="shared" si="21"/>
        <v>1636836.1926534385</v>
      </c>
      <c r="AE114" s="66">
        <f t="shared" si="20"/>
        <v>1500185.7776692056</v>
      </c>
    </row>
    <row r="115" spans="1:31" ht="14.25" customHeight="1">
      <c r="A115" s="28" t="s">
        <v>96</v>
      </c>
      <c r="B115" s="36">
        <v>537</v>
      </c>
      <c r="C115" s="35">
        <v>1420890</v>
      </c>
      <c r="D115" s="44">
        <v>1397093</v>
      </c>
      <c r="E115" s="31"/>
      <c r="F115" s="19"/>
      <c r="G115" s="25">
        <v>1</v>
      </c>
      <c r="H115" s="19"/>
      <c r="I115" s="33"/>
      <c r="J115" s="36">
        <v>135</v>
      </c>
      <c r="K115" s="19">
        <v>112</v>
      </c>
      <c r="L115" s="19"/>
      <c r="M115" s="33"/>
      <c r="N115" s="31">
        <v>884</v>
      </c>
      <c r="O115" s="19">
        <v>3722</v>
      </c>
      <c r="P115" s="19"/>
      <c r="Q115" s="33"/>
      <c r="R115" s="43">
        <v>5250</v>
      </c>
      <c r="S115" s="61">
        <f t="shared" si="12"/>
        <v>0</v>
      </c>
      <c r="T115" s="17">
        <f t="shared" si="13"/>
        <v>1</v>
      </c>
      <c r="U115" s="50">
        <f t="shared" si="14"/>
        <v>0</v>
      </c>
      <c r="V115" s="87"/>
      <c r="W115" s="65">
        <f t="shared" si="15"/>
        <v>1006666.0649964553</v>
      </c>
      <c r="X115" s="18">
        <f t="shared" si="16"/>
        <v>2636910.238536611</v>
      </c>
      <c r="Y115" s="18">
        <f t="shared" si="17"/>
        <v>125224</v>
      </c>
      <c r="Z115" s="18">
        <f t="shared" si="23"/>
        <v>1491880</v>
      </c>
      <c r="AA115" s="18">
        <f t="shared" si="18"/>
        <v>783020</v>
      </c>
      <c r="AB115" s="66">
        <f t="shared" si="19"/>
        <v>762825.0000000001</v>
      </c>
      <c r="AC115" s="70">
        <v>30.33692921</v>
      </c>
      <c r="AD115" s="65">
        <f t="shared" si="21"/>
        <v>6806525.303533066</v>
      </c>
      <c r="AE115" s="66">
        <f t="shared" si="20"/>
        <v>7017968.1456019515</v>
      </c>
    </row>
    <row r="116" spans="1:31" ht="14.25" customHeight="1">
      <c r="A116" s="28" t="s">
        <v>196</v>
      </c>
      <c r="B116" s="31">
        <v>14</v>
      </c>
      <c r="C116" s="32">
        <v>1662457</v>
      </c>
      <c r="D116" s="43">
        <v>1643988</v>
      </c>
      <c r="E116" s="31">
        <v>1</v>
      </c>
      <c r="F116" s="19">
        <v>0</v>
      </c>
      <c r="G116" s="19">
        <v>1</v>
      </c>
      <c r="H116" s="19">
        <v>0</v>
      </c>
      <c r="I116" s="33">
        <v>0</v>
      </c>
      <c r="J116" s="31">
        <v>257</v>
      </c>
      <c r="K116" s="19">
        <v>139</v>
      </c>
      <c r="L116" s="19">
        <v>0</v>
      </c>
      <c r="M116" s="33">
        <v>0</v>
      </c>
      <c r="N116" s="34">
        <v>2768</v>
      </c>
      <c r="O116" s="20">
        <v>3873</v>
      </c>
      <c r="P116" s="19">
        <v>0</v>
      </c>
      <c r="Q116" s="33">
        <v>0</v>
      </c>
      <c r="R116" s="43">
        <v>6594</v>
      </c>
      <c r="S116" s="61">
        <f t="shared" si="12"/>
        <v>1</v>
      </c>
      <c r="T116" s="17">
        <f t="shared" si="13"/>
        <v>1</v>
      </c>
      <c r="U116" s="50">
        <f t="shared" si="14"/>
        <v>0</v>
      </c>
      <c r="V116" s="87"/>
      <c r="W116" s="65">
        <f t="shared" si="15"/>
        <v>566176.1072504233</v>
      </c>
      <c r="X116" s="18">
        <f t="shared" si="16"/>
        <v>3117076.9676941233</v>
      </c>
      <c r="Y116" s="18">
        <f t="shared" si="17"/>
        <v>178428</v>
      </c>
      <c r="Z116" s="18">
        <f t="shared" si="23"/>
        <v>2391840</v>
      </c>
      <c r="AA116" s="18">
        <f t="shared" si="18"/>
        <v>1128970</v>
      </c>
      <c r="AB116" s="66">
        <f t="shared" si="19"/>
        <v>958108.2000000001</v>
      </c>
      <c r="AC116" s="70">
        <v>27.4716636</v>
      </c>
      <c r="AD116" s="65">
        <f t="shared" si="21"/>
        <v>8340599.274944547</v>
      </c>
      <c r="AE116" s="66">
        <f t="shared" si="20"/>
        <v>8169533.1234143535</v>
      </c>
    </row>
    <row r="117" spans="1:31" ht="14.25" customHeight="1">
      <c r="A117" s="28" t="s">
        <v>127</v>
      </c>
      <c r="B117" s="31">
        <v>518</v>
      </c>
      <c r="C117" s="32">
        <v>741439</v>
      </c>
      <c r="D117" s="43">
        <v>713420</v>
      </c>
      <c r="E117" s="31">
        <v>4</v>
      </c>
      <c r="F117" s="19"/>
      <c r="G117" s="19"/>
      <c r="H117" s="19"/>
      <c r="I117" s="33"/>
      <c r="J117" s="31">
        <v>29</v>
      </c>
      <c r="K117" s="19">
        <v>85</v>
      </c>
      <c r="L117" s="19"/>
      <c r="M117" s="33"/>
      <c r="N117" s="34">
        <v>1302</v>
      </c>
      <c r="O117" s="20">
        <v>3746</v>
      </c>
      <c r="P117" s="19"/>
      <c r="Q117" s="33"/>
      <c r="R117" s="43">
        <v>4118</v>
      </c>
      <c r="S117" s="61">
        <f t="shared" si="12"/>
        <v>4</v>
      </c>
      <c r="T117" s="17">
        <f t="shared" si="13"/>
        <v>0</v>
      </c>
      <c r="U117" s="50">
        <f t="shared" si="14"/>
        <v>0</v>
      </c>
      <c r="V117" s="87"/>
      <c r="W117" s="65">
        <f t="shared" si="15"/>
        <v>569859.3507731548</v>
      </c>
      <c r="X117" s="18">
        <f t="shared" si="16"/>
        <v>1321425.4564683547</v>
      </c>
      <c r="Y117" s="18">
        <f t="shared" si="17"/>
        <v>212816</v>
      </c>
      <c r="Z117" s="18">
        <f t="shared" si="23"/>
        <v>688560.0000000001</v>
      </c>
      <c r="AA117" s="18">
        <f t="shared" si="18"/>
        <v>858160</v>
      </c>
      <c r="AB117" s="66">
        <f t="shared" si="19"/>
        <v>598345.4</v>
      </c>
      <c r="AC117" s="70">
        <v>33.15595289</v>
      </c>
      <c r="AD117" s="65">
        <f t="shared" si="21"/>
        <v>4249166.20724151</v>
      </c>
      <c r="AE117" s="66">
        <f t="shared" si="20"/>
        <v>4596778.393115563</v>
      </c>
    </row>
    <row r="118" spans="1:31" ht="14.25" customHeight="1">
      <c r="A118" s="28" t="s">
        <v>143</v>
      </c>
      <c r="B118" s="31">
        <v>105</v>
      </c>
      <c r="C118" s="32">
        <v>214276</v>
      </c>
      <c r="D118" s="43">
        <v>211513</v>
      </c>
      <c r="E118" s="31">
        <v>1</v>
      </c>
      <c r="F118" s="19"/>
      <c r="G118" s="19"/>
      <c r="H118" s="19"/>
      <c r="I118" s="33"/>
      <c r="J118" s="31">
        <v>11</v>
      </c>
      <c r="K118" s="19">
        <v>34</v>
      </c>
      <c r="L118" s="19"/>
      <c r="M118" s="33"/>
      <c r="N118" s="31">
        <v>85</v>
      </c>
      <c r="O118" s="20">
        <v>1664</v>
      </c>
      <c r="P118" s="19"/>
      <c r="Q118" s="33"/>
      <c r="R118" s="43">
        <v>1874</v>
      </c>
      <c r="S118" s="61">
        <f t="shared" si="12"/>
        <v>1</v>
      </c>
      <c r="T118" s="17">
        <f t="shared" si="13"/>
        <v>0</v>
      </c>
      <c r="U118" s="50">
        <f t="shared" si="14"/>
        <v>0</v>
      </c>
      <c r="V118" s="87"/>
      <c r="W118" s="65">
        <f t="shared" si="15"/>
        <v>142830.59691015523</v>
      </c>
      <c r="X118" s="18">
        <f t="shared" si="16"/>
        <v>378660.6917068609</v>
      </c>
      <c r="Y118" s="18">
        <f t="shared" si="17"/>
        <v>53204</v>
      </c>
      <c r="Z118" s="18">
        <f t="shared" si="23"/>
        <v>271800</v>
      </c>
      <c r="AA118" s="18">
        <f t="shared" si="18"/>
        <v>297330</v>
      </c>
      <c r="AB118" s="66">
        <f t="shared" si="19"/>
        <v>272292.2</v>
      </c>
      <c r="AC118" s="70">
        <v>27.5864747</v>
      </c>
      <c r="AD118" s="65">
        <f t="shared" si="21"/>
        <v>1416117.4886170162</v>
      </c>
      <c r="AE118" s="66">
        <f t="shared" si="20"/>
        <v>1389999.3888745483</v>
      </c>
    </row>
    <row r="119" spans="1:31" ht="14.25" customHeight="1">
      <c r="A119" s="28" t="s">
        <v>77</v>
      </c>
      <c r="B119" s="31">
        <v>242</v>
      </c>
      <c r="C119" s="32">
        <v>1510568</v>
      </c>
      <c r="D119" s="43">
        <v>1486564</v>
      </c>
      <c r="E119" s="31">
        <v>3</v>
      </c>
      <c r="F119" s="19"/>
      <c r="G119" s="19"/>
      <c r="H119" s="19"/>
      <c r="I119" s="33"/>
      <c r="J119" s="31">
        <v>41</v>
      </c>
      <c r="K119" s="19">
        <v>141</v>
      </c>
      <c r="L119" s="19">
        <v>0</v>
      </c>
      <c r="M119" s="33">
        <v>0</v>
      </c>
      <c r="N119" s="31">
        <v>79</v>
      </c>
      <c r="O119" s="20">
        <v>7398</v>
      </c>
      <c r="P119" s="19">
        <v>0</v>
      </c>
      <c r="Q119" s="33">
        <v>0</v>
      </c>
      <c r="R119" s="43">
        <v>7477</v>
      </c>
      <c r="S119" s="61">
        <f t="shared" si="12"/>
        <v>3</v>
      </c>
      <c r="T119" s="17">
        <f t="shared" si="13"/>
        <v>0</v>
      </c>
      <c r="U119" s="50">
        <f t="shared" si="14"/>
        <v>0</v>
      </c>
      <c r="V119" s="87"/>
      <c r="W119" s="65">
        <f t="shared" si="15"/>
        <v>908551.1993322287</v>
      </c>
      <c r="X119" s="18">
        <f t="shared" si="16"/>
        <v>2810661.037786704</v>
      </c>
      <c r="Y119" s="18">
        <f t="shared" si="17"/>
        <v>159612</v>
      </c>
      <c r="Z119" s="18">
        <f t="shared" si="23"/>
        <v>1099280</v>
      </c>
      <c r="AA119" s="18">
        <f t="shared" si="18"/>
        <v>1271090</v>
      </c>
      <c r="AB119" s="66">
        <f t="shared" si="19"/>
        <v>1086408.1</v>
      </c>
      <c r="AC119" s="70">
        <v>37.40675208</v>
      </c>
      <c r="AD119" s="65">
        <f t="shared" si="21"/>
        <v>7335602.337118933</v>
      </c>
      <c r="AE119" s="66">
        <f t="shared" si="20"/>
        <v>8496986.17718006</v>
      </c>
    </row>
    <row r="120" spans="1:31" ht="14.25" customHeight="1">
      <c r="A120" s="28" t="s">
        <v>116</v>
      </c>
      <c r="B120" s="34">
        <v>1845</v>
      </c>
      <c r="C120" s="32">
        <v>2273492</v>
      </c>
      <c r="D120" s="43">
        <v>2273492</v>
      </c>
      <c r="E120" s="31">
        <v>4</v>
      </c>
      <c r="F120" s="19">
        <v>1</v>
      </c>
      <c r="G120" s="19"/>
      <c r="H120" s="19"/>
      <c r="I120" s="37">
        <v>1</v>
      </c>
      <c r="J120" s="34">
        <v>120.618</v>
      </c>
      <c r="K120" s="26">
        <f>190.144-7</f>
        <v>183.144</v>
      </c>
      <c r="L120" s="26">
        <f>26.953+7</f>
        <v>33.953</v>
      </c>
      <c r="M120" s="33"/>
      <c r="N120" s="31">
        <v>562</v>
      </c>
      <c r="O120" s="26">
        <f>6894-212</f>
        <v>6682</v>
      </c>
      <c r="P120" s="25">
        <f>909+212</f>
        <v>1121</v>
      </c>
      <c r="Q120" s="33"/>
      <c r="R120" s="43">
        <v>13660</v>
      </c>
      <c r="S120" s="61">
        <f t="shared" si="12"/>
        <v>5</v>
      </c>
      <c r="T120" s="17">
        <f t="shared" si="13"/>
        <v>0</v>
      </c>
      <c r="U120" s="50">
        <f t="shared" si="14"/>
        <v>1</v>
      </c>
      <c r="V120" s="87"/>
      <c r="W120" s="65">
        <f t="shared" si="15"/>
        <v>1922120.557016788</v>
      </c>
      <c r="X120" s="18">
        <f t="shared" si="16"/>
        <v>4349953.0279934965</v>
      </c>
      <c r="Y120" s="18">
        <f t="shared" si="17"/>
        <v>677796</v>
      </c>
      <c r="Z120" s="18">
        <f t="shared" si="23"/>
        <v>3613180.62</v>
      </c>
      <c r="AA120" s="18">
        <f t="shared" si="18"/>
        <v>1825610</v>
      </c>
      <c r="AB120" s="66">
        <f t="shared" si="19"/>
        <v>1984798.0000000002</v>
      </c>
      <c r="AC120" s="70">
        <v>33.3459624</v>
      </c>
      <c r="AD120" s="65">
        <f t="shared" si="21"/>
        <v>14373458.205010284</v>
      </c>
      <c r="AE120" s="66">
        <f t="shared" si="20"/>
        <v>15598469.572950384</v>
      </c>
    </row>
    <row r="121" spans="1:31" ht="14.25" customHeight="1">
      <c r="A121" s="28" t="s">
        <v>188</v>
      </c>
      <c r="B121" s="31">
        <v>134</v>
      </c>
      <c r="C121" s="32">
        <v>255258</v>
      </c>
      <c r="D121" s="43">
        <v>232947</v>
      </c>
      <c r="E121" s="31"/>
      <c r="F121" s="19"/>
      <c r="G121" s="19"/>
      <c r="H121" s="19"/>
      <c r="I121" s="33"/>
      <c r="J121" s="31">
        <v>84</v>
      </c>
      <c r="K121" s="19">
        <v>11</v>
      </c>
      <c r="L121" s="19"/>
      <c r="M121" s="33"/>
      <c r="N121" s="31">
        <v>225</v>
      </c>
      <c r="O121" s="19">
        <v>529</v>
      </c>
      <c r="P121" s="19"/>
      <c r="Q121" s="33"/>
      <c r="R121" s="45">
        <v>711</v>
      </c>
      <c r="S121" s="61">
        <f t="shared" si="12"/>
        <v>0</v>
      </c>
      <c r="T121" s="17">
        <f t="shared" si="13"/>
        <v>0</v>
      </c>
      <c r="U121" s="50">
        <f t="shared" si="14"/>
        <v>0</v>
      </c>
      <c r="V121" s="87"/>
      <c r="W121" s="65">
        <f t="shared" si="15"/>
        <v>174238.37497179492</v>
      </c>
      <c r="X121" s="18">
        <f t="shared" si="16"/>
        <v>418161.49728050345</v>
      </c>
      <c r="Y121" s="18">
        <f t="shared" si="17"/>
        <v>0</v>
      </c>
      <c r="Z121" s="18">
        <f t="shared" si="23"/>
        <v>573800</v>
      </c>
      <c r="AA121" s="18">
        <f t="shared" si="18"/>
        <v>128180</v>
      </c>
      <c r="AB121" s="66">
        <f t="shared" si="19"/>
        <v>103308.3</v>
      </c>
      <c r="AC121" s="70">
        <v>28.72448658</v>
      </c>
      <c r="AD121" s="65">
        <f t="shared" si="21"/>
        <v>1397688.1722522986</v>
      </c>
      <c r="AE121" s="66">
        <f t="shared" si="20"/>
        <v>1400540.5161863104</v>
      </c>
    </row>
    <row r="122" spans="1:31" ht="14.25" customHeight="1">
      <c r="A122" s="28" t="s">
        <v>15</v>
      </c>
      <c r="B122" s="31">
        <v>42</v>
      </c>
      <c r="C122" s="32">
        <v>221002</v>
      </c>
      <c r="D122" s="43">
        <v>220634</v>
      </c>
      <c r="E122" s="31">
        <v>1</v>
      </c>
      <c r="F122" s="19"/>
      <c r="G122" s="19"/>
      <c r="H122" s="19"/>
      <c r="I122" s="33"/>
      <c r="J122" s="31">
        <v>0</v>
      </c>
      <c r="K122" s="19">
        <v>29</v>
      </c>
      <c r="L122" s="19">
        <v>1</v>
      </c>
      <c r="M122" s="33"/>
      <c r="N122" s="31">
        <v>6</v>
      </c>
      <c r="O122" s="19">
        <v>883</v>
      </c>
      <c r="P122" s="19">
        <v>21</v>
      </c>
      <c r="Q122" s="33"/>
      <c r="R122" s="45">
        <v>910</v>
      </c>
      <c r="S122" s="61">
        <f t="shared" si="12"/>
        <v>1</v>
      </c>
      <c r="T122" s="17">
        <f t="shared" si="13"/>
        <v>0</v>
      </c>
      <c r="U122" s="50">
        <f t="shared" si="14"/>
        <v>0</v>
      </c>
      <c r="V122" s="87"/>
      <c r="W122" s="65">
        <f t="shared" si="15"/>
        <v>122693.0999024289</v>
      </c>
      <c r="X122" s="18">
        <f t="shared" si="16"/>
        <v>395456.745459681</v>
      </c>
      <c r="Y122" s="18">
        <f t="shared" si="17"/>
        <v>53204</v>
      </c>
      <c r="Z122" s="18">
        <f t="shared" si="23"/>
        <v>227540</v>
      </c>
      <c r="AA122" s="18">
        <f t="shared" si="18"/>
        <v>162260</v>
      </c>
      <c r="AB122" s="66">
        <f t="shared" si="19"/>
        <v>132223</v>
      </c>
      <c r="AC122" s="70">
        <v>32.43613994420617</v>
      </c>
      <c r="AD122" s="65">
        <f t="shared" si="21"/>
        <v>1093376.84536211</v>
      </c>
      <c r="AE122" s="66">
        <f t="shared" si="20"/>
        <v>1168656.4086231845</v>
      </c>
    </row>
    <row r="123" spans="1:31" ht="14.25" customHeight="1">
      <c r="A123" s="28" t="s">
        <v>34</v>
      </c>
      <c r="B123" s="31">
        <v>208</v>
      </c>
      <c r="C123" s="32">
        <v>375104</v>
      </c>
      <c r="D123" s="43">
        <v>367839</v>
      </c>
      <c r="E123" s="31">
        <v>0</v>
      </c>
      <c r="F123" s="19">
        <v>0</v>
      </c>
      <c r="G123" s="19">
        <v>0</v>
      </c>
      <c r="H123" s="19">
        <v>0</v>
      </c>
      <c r="I123" s="33">
        <v>0</v>
      </c>
      <c r="J123" s="31">
        <v>23</v>
      </c>
      <c r="K123" s="19">
        <v>69</v>
      </c>
      <c r="L123" s="19">
        <v>0</v>
      </c>
      <c r="M123" s="33">
        <v>0</v>
      </c>
      <c r="N123" s="31">
        <v>42</v>
      </c>
      <c r="O123" s="20">
        <v>2667</v>
      </c>
      <c r="P123" s="19">
        <v>0</v>
      </c>
      <c r="Q123" s="33">
        <v>0</v>
      </c>
      <c r="R123" s="43">
        <v>3016</v>
      </c>
      <c r="S123" s="61">
        <f t="shared" si="12"/>
        <v>0</v>
      </c>
      <c r="T123" s="17">
        <f t="shared" si="13"/>
        <v>0</v>
      </c>
      <c r="U123" s="50">
        <f t="shared" si="14"/>
        <v>0</v>
      </c>
      <c r="V123" s="87"/>
      <c r="W123" s="65">
        <f t="shared" si="15"/>
        <v>264738.81620444136</v>
      </c>
      <c r="X123" s="18">
        <f t="shared" si="16"/>
        <v>668805.6169655685</v>
      </c>
      <c r="Y123" s="18">
        <f t="shared" si="17"/>
        <v>0</v>
      </c>
      <c r="Z123" s="18">
        <f t="shared" si="23"/>
        <v>555680</v>
      </c>
      <c r="AA123" s="18">
        <f t="shared" si="18"/>
        <v>460530</v>
      </c>
      <c r="AB123" s="66">
        <f t="shared" si="19"/>
        <v>438224.80000000005</v>
      </c>
      <c r="AC123" s="70">
        <v>29.983998328527772</v>
      </c>
      <c r="AD123" s="65">
        <f t="shared" si="21"/>
        <v>2387979.23317001</v>
      </c>
      <c r="AE123" s="66">
        <f t="shared" si="20"/>
        <v>2446990.90413417</v>
      </c>
    </row>
    <row r="124" spans="1:31" ht="14.25" customHeight="1">
      <c r="A124" s="28" t="s">
        <v>171</v>
      </c>
      <c r="B124" s="31">
        <v>64</v>
      </c>
      <c r="C124" s="32">
        <v>287540</v>
      </c>
      <c r="D124" s="43">
        <v>285540</v>
      </c>
      <c r="E124" s="31">
        <v>1</v>
      </c>
      <c r="F124" s="19"/>
      <c r="G124" s="19"/>
      <c r="H124" s="19"/>
      <c r="I124" s="33"/>
      <c r="J124" s="31">
        <v>0</v>
      </c>
      <c r="K124" s="19">
        <v>32</v>
      </c>
      <c r="L124" s="19"/>
      <c r="M124" s="33"/>
      <c r="N124" s="31"/>
      <c r="O124" s="20">
        <v>1353</v>
      </c>
      <c r="P124" s="19"/>
      <c r="Q124" s="33"/>
      <c r="R124" s="43">
        <v>1386</v>
      </c>
      <c r="S124" s="61">
        <f t="shared" si="12"/>
        <v>1</v>
      </c>
      <c r="T124" s="17">
        <f t="shared" si="13"/>
        <v>0</v>
      </c>
      <c r="U124" s="50">
        <f t="shared" si="14"/>
        <v>0</v>
      </c>
      <c r="V124" s="87"/>
      <c r="W124" s="65">
        <f t="shared" si="15"/>
        <v>167204.7482396985</v>
      </c>
      <c r="X124" s="18">
        <f t="shared" si="16"/>
        <v>515500.80864907545</v>
      </c>
      <c r="Y124" s="18">
        <f t="shared" si="17"/>
        <v>53204</v>
      </c>
      <c r="Z124" s="18">
        <f t="shared" si="23"/>
        <v>193280</v>
      </c>
      <c r="AA124" s="18">
        <f t="shared" si="18"/>
        <v>230010</v>
      </c>
      <c r="AB124" s="66">
        <f t="shared" si="19"/>
        <v>201385.80000000002</v>
      </c>
      <c r="AC124" s="70">
        <v>36.41578555</v>
      </c>
      <c r="AD124" s="65">
        <f t="shared" si="21"/>
        <v>1360585.356888774</v>
      </c>
      <c r="AE124" s="66">
        <f t="shared" si="20"/>
        <v>1551726.020511828</v>
      </c>
    </row>
    <row r="125" spans="1:31" ht="14.25" customHeight="1">
      <c r="A125" s="28" t="s">
        <v>18</v>
      </c>
      <c r="B125" s="31">
        <v>95</v>
      </c>
      <c r="C125" s="32">
        <v>472388</v>
      </c>
      <c r="D125" s="43">
        <v>463257</v>
      </c>
      <c r="E125" s="31">
        <v>0</v>
      </c>
      <c r="F125" s="19">
        <v>0</v>
      </c>
      <c r="G125" s="19">
        <v>0</v>
      </c>
      <c r="H125" s="19">
        <v>0</v>
      </c>
      <c r="I125" s="33">
        <v>0</v>
      </c>
      <c r="J125" s="31">
        <v>8</v>
      </c>
      <c r="K125" s="19">
        <v>71</v>
      </c>
      <c r="L125" s="19">
        <v>0</v>
      </c>
      <c r="M125" s="33">
        <v>0</v>
      </c>
      <c r="N125" s="31">
        <v>22</v>
      </c>
      <c r="O125" s="20">
        <v>3615</v>
      </c>
      <c r="P125" s="19">
        <v>0</v>
      </c>
      <c r="Q125" s="33">
        <v>0</v>
      </c>
      <c r="R125" s="43">
        <v>4033</v>
      </c>
      <c r="S125" s="61">
        <f t="shared" si="12"/>
        <v>0</v>
      </c>
      <c r="T125" s="17">
        <f t="shared" si="13"/>
        <v>0</v>
      </c>
      <c r="U125" s="50">
        <f t="shared" si="14"/>
        <v>0</v>
      </c>
      <c r="V125" s="87"/>
      <c r="W125" s="65">
        <f t="shared" si="15"/>
        <v>277318.29582891316</v>
      </c>
      <c r="X125" s="18">
        <f t="shared" si="16"/>
        <v>847751.8127271822</v>
      </c>
      <c r="Y125" s="18">
        <f t="shared" si="17"/>
        <v>0</v>
      </c>
      <c r="Z125" s="18">
        <f t="shared" si="23"/>
        <v>477160</v>
      </c>
      <c r="AA125" s="18">
        <f t="shared" si="18"/>
        <v>618290</v>
      </c>
      <c r="AB125" s="66">
        <f t="shared" si="19"/>
        <v>585994.9</v>
      </c>
      <c r="AC125" s="70">
        <v>30.96300304</v>
      </c>
      <c r="AD125" s="65">
        <f t="shared" si="21"/>
        <v>2806515.0085560954</v>
      </c>
      <c r="AE125" s="66">
        <f t="shared" si="20"/>
        <v>2925326.1685008104</v>
      </c>
    </row>
    <row r="126" spans="1:31" ht="14.25" customHeight="1">
      <c r="A126" s="28" t="s">
        <v>166</v>
      </c>
      <c r="B126" s="31">
        <v>90</v>
      </c>
      <c r="C126" s="32">
        <v>240729</v>
      </c>
      <c r="D126" s="43">
        <v>221060</v>
      </c>
      <c r="E126" s="31"/>
      <c r="F126" s="19"/>
      <c r="G126" s="19"/>
      <c r="H126" s="19"/>
      <c r="I126" s="33"/>
      <c r="J126" s="31">
        <v>69</v>
      </c>
      <c r="K126" s="19">
        <v>33</v>
      </c>
      <c r="L126" s="19"/>
      <c r="M126" s="33"/>
      <c r="N126" s="31">
        <v>603</v>
      </c>
      <c r="O126" s="20">
        <v>1118</v>
      </c>
      <c r="P126" s="19"/>
      <c r="Q126" s="33"/>
      <c r="R126" s="43">
        <v>1721</v>
      </c>
      <c r="S126" s="61">
        <f t="shared" si="12"/>
        <v>0</v>
      </c>
      <c r="T126" s="17">
        <f t="shared" si="13"/>
        <v>0</v>
      </c>
      <c r="U126" s="50">
        <f t="shared" si="14"/>
        <v>0</v>
      </c>
      <c r="V126" s="87"/>
      <c r="W126" s="65">
        <f t="shared" si="15"/>
        <v>153266.07813025694</v>
      </c>
      <c r="X126" s="18">
        <f t="shared" si="16"/>
        <v>396241.6936544487</v>
      </c>
      <c r="Y126" s="18">
        <f t="shared" si="17"/>
        <v>0</v>
      </c>
      <c r="Z126" s="18">
        <f t="shared" si="23"/>
        <v>616080</v>
      </c>
      <c r="AA126" s="18">
        <f t="shared" si="18"/>
        <v>292570</v>
      </c>
      <c r="AB126" s="66">
        <f t="shared" si="19"/>
        <v>250061.30000000002</v>
      </c>
      <c r="AC126" s="70">
        <v>29.64678448</v>
      </c>
      <c r="AD126" s="65">
        <f t="shared" si="21"/>
        <v>1708219.0717847056</v>
      </c>
      <c r="AE126" s="66">
        <f t="shared" si="20"/>
        <v>1740063.8978004649</v>
      </c>
    </row>
    <row r="127" spans="1:31" ht="14.25" customHeight="1">
      <c r="A127" s="28" t="s">
        <v>142</v>
      </c>
      <c r="B127" s="31">
        <v>233</v>
      </c>
      <c r="C127" s="32">
        <v>892800</v>
      </c>
      <c r="D127" s="43">
        <v>882868</v>
      </c>
      <c r="E127" s="31">
        <v>4</v>
      </c>
      <c r="F127" s="19">
        <v>0</v>
      </c>
      <c r="G127" s="19">
        <v>0</v>
      </c>
      <c r="H127" s="19">
        <v>0</v>
      </c>
      <c r="I127" s="33">
        <v>0</v>
      </c>
      <c r="J127" s="31">
        <v>126</v>
      </c>
      <c r="K127" s="19">
        <v>92</v>
      </c>
      <c r="L127" s="19"/>
      <c r="M127" s="33"/>
      <c r="N127" s="34">
        <v>2914</v>
      </c>
      <c r="O127" s="20">
        <v>2111</v>
      </c>
      <c r="P127" s="19"/>
      <c r="Q127" s="33"/>
      <c r="R127" s="43">
        <v>5025</v>
      </c>
      <c r="S127" s="61">
        <f t="shared" si="12"/>
        <v>4</v>
      </c>
      <c r="T127" s="17">
        <f t="shared" si="13"/>
        <v>0</v>
      </c>
      <c r="U127" s="50">
        <f t="shared" si="14"/>
        <v>0</v>
      </c>
      <c r="V127" s="87"/>
      <c r="W127" s="65">
        <f t="shared" si="15"/>
        <v>572551.0624977972</v>
      </c>
      <c r="X127" s="18">
        <f t="shared" si="16"/>
        <v>1645070.742626526</v>
      </c>
      <c r="Y127" s="18">
        <f t="shared" si="17"/>
        <v>212816</v>
      </c>
      <c r="Z127" s="18">
        <f t="shared" si="23"/>
        <v>1316720</v>
      </c>
      <c r="AA127" s="18">
        <f t="shared" si="18"/>
        <v>854250</v>
      </c>
      <c r="AB127" s="66">
        <f t="shared" si="19"/>
        <v>730132.5</v>
      </c>
      <c r="AC127" s="70">
        <v>29.9562698</v>
      </c>
      <c r="AD127" s="65">
        <f t="shared" si="21"/>
        <v>5331540.305124323</v>
      </c>
      <c r="AE127" s="66">
        <f t="shared" si="20"/>
        <v>5460632.12492311</v>
      </c>
    </row>
    <row r="128" spans="1:31" ht="14.25" customHeight="1">
      <c r="A128" s="28" t="s">
        <v>102</v>
      </c>
      <c r="B128" s="34">
        <v>1256</v>
      </c>
      <c r="C128" s="33">
        <v>0</v>
      </c>
      <c r="D128" s="43">
        <v>413000</v>
      </c>
      <c r="E128" s="31">
        <v>2</v>
      </c>
      <c r="F128" s="19"/>
      <c r="G128" s="19"/>
      <c r="H128" s="19"/>
      <c r="I128" s="33"/>
      <c r="J128" s="31">
        <v>121</v>
      </c>
      <c r="K128" s="19">
        <v>48</v>
      </c>
      <c r="L128" s="19"/>
      <c r="M128" s="33"/>
      <c r="N128" s="34">
        <v>3421</v>
      </c>
      <c r="O128" s="20">
        <v>2250</v>
      </c>
      <c r="P128" s="19"/>
      <c r="Q128" s="33"/>
      <c r="R128" s="43">
        <v>5676</v>
      </c>
      <c r="S128" s="61">
        <f t="shared" si="12"/>
        <v>2</v>
      </c>
      <c r="T128" s="17">
        <f t="shared" si="13"/>
        <v>0</v>
      </c>
      <c r="U128" s="50">
        <f t="shared" si="14"/>
        <v>0</v>
      </c>
      <c r="V128" s="87"/>
      <c r="W128" s="65">
        <f t="shared" si="15"/>
        <v>0</v>
      </c>
      <c r="X128" s="18">
        <f t="shared" si="16"/>
        <v>753356.212600705</v>
      </c>
      <c r="Y128" s="18">
        <f t="shared" si="17"/>
        <v>106408</v>
      </c>
      <c r="Z128" s="18">
        <f t="shared" si="23"/>
        <v>1020760</v>
      </c>
      <c r="AA128" s="18">
        <f t="shared" si="18"/>
        <v>964070</v>
      </c>
      <c r="AB128" s="66">
        <f t="shared" si="19"/>
        <v>824722.8</v>
      </c>
      <c r="AC128" s="70">
        <v>41.21497325</v>
      </c>
      <c r="AD128" s="65">
        <f t="shared" si="21"/>
        <v>3669317.012600705</v>
      </c>
      <c r="AE128" s="66">
        <f t="shared" si="20"/>
        <v>4501773.196473286</v>
      </c>
    </row>
    <row r="129" spans="1:31" ht="14.25" customHeight="1">
      <c r="A129" s="28" t="s">
        <v>13</v>
      </c>
      <c r="B129" s="31">
        <v>84</v>
      </c>
      <c r="C129" s="32">
        <v>332000</v>
      </c>
      <c r="D129" s="43">
        <v>322648</v>
      </c>
      <c r="E129" s="31">
        <v>0</v>
      </c>
      <c r="F129" s="19">
        <v>0</v>
      </c>
      <c r="G129" s="19">
        <v>0</v>
      </c>
      <c r="H129" s="19">
        <v>0</v>
      </c>
      <c r="I129" s="33">
        <v>0</v>
      </c>
      <c r="J129" s="31">
        <v>15</v>
      </c>
      <c r="K129" s="19">
        <v>55</v>
      </c>
      <c r="L129" s="19">
        <v>0</v>
      </c>
      <c r="M129" s="33">
        <v>0</v>
      </c>
      <c r="N129" s="31">
        <v>110</v>
      </c>
      <c r="O129" s="20">
        <v>2104</v>
      </c>
      <c r="P129" s="19">
        <v>0</v>
      </c>
      <c r="Q129" s="33">
        <v>0</v>
      </c>
      <c r="R129" s="43">
        <v>2178</v>
      </c>
      <c r="S129" s="61">
        <f t="shared" si="12"/>
        <v>0</v>
      </c>
      <c r="T129" s="17">
        <f t="shared" si="13"/>
        <v>0</v>
      </c>
      <c r="U129" s="50">
        <f t="shared" si="14"/>
        <v>0</v>
      </c>
      <c r="V129" s="87"/>
      <c r="W129" s="65">
        <f t="shared" si="15"/>
        <v>199630.07620069225</v>
      </c>
      <c r="X129" s="18">
        <f t="shared" si="16"/>
        <v>584490.0329248577</v>
      </c>
      <c r="Y129" s="18">
        <f t="shared" si="17"/>
        <v>0</v>
      </c>
      <c r="Z129" s="18">
        <f t="shared" si="23"/>
        <v>422800</v>
      </c>
      <c r="AA129" s="18">
        <f t="shared" si="18"/>
        <v>376380</v>
      </c>
      <c r="AB129" s="66">
        <f t="shared" si="19"/>
        <v>316463.4</v>
      </c>
      <c r="AC129" s="70">
        <v>27.39690095</v>
      </c>
      <c r="AD129" s="65">
        <f t="shared" si="21"/>
        <v>1899763.5091255498</v>
      </c>
      <c r="AE129" s="66">
        <f t="shared" si="20"/>
        <v>1858242.6903087595</v>
      </c>
    </row>
    <row r="130" spans="1:31" ht="14.25" customHeight="1">
      <c r="A130" s="28" t="s">
        <v>63</v>
      </c>
      <c r="B130" s="31">
        <v>53</v>
      </c>
      <c r="C130" s="32">
        <v>317627</v>
      </c>
      <c r="D130" s="43">
        <v>312317</v>
      </c>
      <c r="E130" s="31">
        <v>2</v>
      </c>
      <c r="F130" s="19">
        <v>0</v>
      </c>
      <c r="G130" s="19">
        <v>0</v>
      </c>
      <c r="H130" s="19">
        <v>0</v>
      </c>
      <c r="I130" s="33">
        <v>0</v>
      </c>
      <c r="J130" s="34">
        <v>68.021</v>
      </c>
      <c r="K130" s="20">
        <v>12.639</v>
      </c>
      <c r="L130" s="19">
        <v>0</v>
      </c>
      <c r="M130" s="33">
        <v>0</v>
      </c>
      <c r="N130" s="31">
        <v>522</v>
      </c>
      <c r="O130" s="19">
        <v>330</v>
      </c>
      <c r="P130" s="19">
        <v>0</v>
      </c>
      <c r="Q130" s="33">
        <v>0</v>
      </c>
      <c r="R130" s="45">
        <v>832</v>
      </c>
      <c r="S130" s="61">
        <f t="shared" si="12"/>
        <v>2</v>
      </c>
      <c r="T130" s="17">
        <f t="shared" si="13"/>
        <v>0</v>
      </c>
      <c r="U130" s="50">
        <f t="shared" si="14"/>
        <v>0</v>
      </c>
      <c r="V130" s="87"/>
      <c r="W130" s="65">
        <f t="shared" si="15"/>
        <v>175638.06610234434</v>
      </c>
      <c r="X130" s="18">
        <f t="shared" si="16"/>
        <v>565259.6988144369</v>
      </c>
      <c r="Y130" s="18">
        <f t="shared" si="17"/>
        <v>106408</v>
      </c>
      <c r="Z130" s="18">
        <f t="shared" si="23"/>
        <v>487186.39999999997</v>
      </c>
      <c r="AA130" s="18">
        <f t="shared" si="18"/>
        <v>144840</v>
      </c>
      <c r="AB130" s="66">
        <f t="shared" si="19"/>
        <v>120889.6</v>
      </c>
      <c r="AC130" s="70">
        <v>24.62325643998237</v>
      </c>
      <c r="AD130" s="65">
        <f t="shared" si="21"/>
        <v>1600221.7649167813</v>
      </c>
      <c r="AE130" s="66">
        <f t="shared" si="20"/>
        <v>1485355.6317956063</v>
      </c>
    </row>
    <row r="131" spans="1:31" ht="14.25" customHeight="1">
      <c r="A131" s="28" t="s">
        <v>14</v>
      </c>
      <c r="B131" s="31">
        <v>60</v>
      </c>
      <c r="C131" s="32">
        <v>368000</v>
      </c>
      <c r="D131" s="43">
        <v>323523</v>
      </c>
      <c r="E131" s="31"/>
      <c r="F131" s="19"/>
      <c r="G131" s="19"/>
      <c r="H131" s="19"/>
      <c r="I131" s="33"/>
      <c r="J131" s="31">
        <v>120</v>
      </c>
      <c r="K131" s="19"/>
      <c r="L131" s="19"/>
      <c r="M131" s="33"/>
      <c r="N131" s="34">
        <v>3159</v>
      </c>
      <c r="O131" s="19"/>
      <c r="P131" s="19"/>
      <c r="Q131" s="33"/>
      <c r="R131" s="43">
        <v>3159</v>
      </c>
      <c r="S131" s="61">
        <f aca="true" t="shared" si="24" ref="S131:S194">SUM(E131:F131)</f>
        <v>0</v>
      </c>
      <c r="T131" s="17">
        <f aca="true" t="shared" si="25" ref="T131:T194">SUM(G131:H131)</f>
        <v>0</v>
      </c>
      <c r="U131" s="50">
        <f aca="true" t="shared" si="26" ref="U131:U194">I131</f>
        <v>0</v>
      </c>
      <c r="V131" s="87"/>
      <c r="W131" s="65">
        <f aca="true" t="shared" si="27" ref="W131:W194">1.428*B131^(0.195)*C131^(0.864)</f>
        <v>204343.2124592569</v>
      </c>
      <c r="X131" s="18">
        <f aca="true" t="shared" si="28" ref="X131:X194">1.27*D131^(1.028)</f>
        <v>586119.5757338699</v>
      </c>
      <c r="Y131" s="18">
        <f aca="true" t="shared" si="29" ref="Y131:Y194">53204*S131+125224*T131+411776*U131</f>
        <v>0</v>
      </c>
      <c r="Z131" s="18">
        <f t="shared" si="23"/>
        <v>724800</v>
      </c>
      <c r="AA131" s="18">
        <f aca="true" t="shared" si="30" ref="AA131:AA194">170*(N131+O131)+530*P131+1398*Q131</f>
        <v>537030</v>
      </c>
      <c r="AB131" s="66">
        <f aca="true" t="shared" si="31" ref="AB131:AB194">145.3*R131</f>
        <v>459002.7</v>
      </c>
      <c r="AC131" s="70">
        <v>33.45203660629761</v>
      </c>
      <c r="AD131" s="65">
        <f t="shared" si="21"/>
        <v>2511295.488193127</v>
      </c>
      <c r="AE131" s="66">
        <f aca="true" t="shared" si="32" ref="AE131:AE194">(0.485+0.018*AC131)*AD131</f>
        <v>2730121.3865784635</v>
      </c>
    </row>
    <row r="132" spans="1:31" ht="14.25" customHeight="1">
      <c r="A132" s="28" t="s">
        <v>68</v>
      </c>
      <c r="B132" s="31">
        <v>210</v>
      </c>
      <c r="C132" s="32">
        <v>795912</v>
      </c>
      <c r="D132" s="43">
        <v>787445</v>
      </c>
      <c r="E132" s="31">
        <v>0</v>
      </c>
      <c r="F132" s="19">
        <v>0</v>
      </c>
      <c r="G132" s="19">
        <v>0</v>
      </c>
      <c r="H132" s="19">
        <v>0</v>
      </c>
      <c r="I132" s="33">
        <v>0</v>
      </c>
      <c r="J132" s="31">
        <v>150</v>
      </c>
      <c r="K132" s="19">
        <v>45</v>
      </c>
      <c r="L132" s="19">
        <v>0</v>
      </c>
      <c r="M132" s="33">
        <v>0</v>
      </c>
      <c r="N132" s="31">
        <v>607</v>
      </c>
      <c r="O132" s="20">
        <v>2083</v>
      </c>
      <c r="P132" s="19">
        <v>0</v>
      </c>
      <c r="Q132" s="33">
        <v>0</v>
      </c>
      <c r="R132" s="43">
        <v>2690</v>
      </c>
      <c r="S132" s="61">
        <f t="shared" si="24"/>
        <v>0</v>
      </c>
      <c r="T132" s="17">
        <f t="shared" si="25"/>
        <v>0</v>
      </c>
      <c r="U132" s="50">
        <f t="shared" si="26"/>
        <v>0</v>
      </c>
      <c r="V132" s="87"/>
      <c r="W132" s="65">
        <f t="shared" si="27"/>
        <v>508052.24570545094</v>
      </c>
      <c r="X132" s="18">
        <f t="shared" si="28"/>
        <v>1462574.9037424773</v>
      </c>
      <c r="Y132" s="18">
        <f t="shared" si="29"/>
        <v>0</v>
      </c>
      <c r="Z132" s="18">
        <f t="shared" si="23"/>
        <v>1177800</v>
      </c>
      <c r="AA132" s="18">
        <f t="shared" si="30"/>
        <v>457300</v>
      </c>
      <c r="AB132" s="66">
        <f t="shared" si="31"/>
        <v>390857.00000000006</v>
      </c>
      <c r="AC132" s="70">
        <v>22.66961525</v>
      </c>
      <c r="AD132" s="65">
        <f aca="true" t="shared" si="33" ref="AD132:AD195">SUM(W132:AB132)+V132</f>
        <v>3996584.149447928</v>
      </c>
      <c r="AE132" s="66">
        <f t="shared" si="32"/>
        <v>3569161.7621624395</v>
      </c>
    </row>
    <row r="133" spans="1:31" ht="14.25" customHeight="1">
      <c r="A133" s="28" t="s">
        <v>39</v>
      </c>
      <c r="B133" s="31">
        <v>310</v>
      </c>
      <c r="C133" s="32">
        <v>275016</v>
      </c>
      <c r="D133" s="43">
        <v>265028</v>
      </c>
      <c r="E133" s="31">
        <v>0</v>
      </c>
      <c r="F133" s="19">
        <v>0</v>
      </c>
      <c r="G133" s="19">
        <v>0</v>
      </c>
      <c r="H133" s="19">
        <v>0</v>
      </c>
      <c r="I133" s="33">
        <v>0</v>
      </c>
      <c r="J133" s="57">
        <v>45.9</v>
      </c>
      <c r="K133" s="21">
        <v>39.27</v>
      </c>
      <c r="L133" s="19">
        <v>0</v>
      </c>
      <c r="M133" s="33">
        <v>0</v>
      </c>
      <c r="N133" s="31">
        <v>636</v>
      </c>
      <c r="O133" s="19">
        <v>947</v>
      </c>
      <c r="P133" s="19">
        <v>0</v>
      </c>
      <c r="Q133" s="33">
        <v>0</v>
      </c>
      <c r="R133" s="43">
        <v>1581</v>
      </c>
      <c r="S133" s="61">
        <f t="shared" si="24"/>
        <v>0</v>
      </c>
      <c r="T133" s="17">
        <f t="shared" si="25"/>
        <v>0</v>
      </c>
      <c r="U133" s="50">
        <f t="shared" si="26"/>
        <v>0</v>
      </c>
      <c r="V133" s="87"/>
      <c r="W133" s="65">
        <f t="shared" si="27"/>
        <v>218851.2422748836</v>
      </c>
      <c r="X133" s="18">
        <f t="shared" si="28"/>
        <v>477471.7149816729</v>
      </c>
      <c r="Y133" s="18">
        <f t="shared" si="29"/>
        <v>0</v>
      </c>
      <c r="Z133" s="18">
        <f t="shared" si="23"/>
        <v>514426.79999999993</v>
      </c>
      <c r="AA133" s="18">
        <f t="shared" si="30"/>
        <v>269110</v>
      </c>
      <c r="AB133" s="66">
        <f t="shared" si="31"/>
        <v>229719.30000000002</v>
      </c>
      <c r="AC133" s="70">
        <v>38.45254631</v>
      </c>
      <c r="AD133" s="65">
        <f t="shared" si="33"/>
        <v>1709579.0572565563</v>
      </c>
      <c r="AE133" s="66">
        <f t="shared" si="32"/>
        <v>2012423.8644251795</v>
      </c>
    </row>
    <row r="134" spans="1:31" ht="14.25" customHeight="1">
      <c r="A134" s="28" t="s">
        <v>121</v>
      </c>
      <c r="B134" s="31">
        <v>463</v>
      </c>
      <c r="C134" s="32">
        <v>237198</v>
      </c>
      <c r="D134" s="43">
        <v>234734</v>
      </c>
      <c r="E134" s="31">
        <v>1</v>
      </c>
      <c r="F134" s="19">
        <v>0</v>
      </c>
      <c r="G134" s="19">
        <v>0</v>
      </c>
      <c r="H134" s="19">
        <v>0</v>
      </c>
      <c r="I134" s="33">
        <v>0</v>
      </c>
      <c r="J134" s="31">
        <v>84</v>
      </c>
      <c r="K134" s="19">
        <v>28</v>
      </c>
      <c r="L134" s="19"/>
      <c r="M134" s="33"/>
      <c r="N134" s="31">
        <v>694</v>
      </c>
      <c r="O134" s="19">
        <v>949</v>
      </c>
      <c r="P134" s="19"/>
      <c r="Q134" s="33"/>
      <c r="R134" s="43">
        <v>1920</v>
      </c>
      <c r="S134" s="61">
        <f t="shared" si="24"/>
        <v>1</v>
      </c>
      <c r="T134" s="17">
        <f t="shared" si="25"/>
        <v>0</v>
      </c>
      <c r="U134" s="50">
        <f t="shared" si="26"/>
        <v>0</v>
      </c>
      <c r="V134" s="87"/>
      <c r="W134" s="65">
        <f t="shared" si="27"/>
        <v>208263.1459562885</v>
      </c>
      <c r="X134" s="18">
        <f t="shared" si="28"/>
        <v>421459.5007776451</v>
      </c>
      <c r="Y134" s="18">
        <f t="shared" si="29"/>
        <v>53204</v>
      </c>
      <c r="Z134" s="18">
        <f t="shared" si="23"/>
        <v>676480</v>
      </c>
      <c r="AA134" s="18">
        <f t="shared" si="30"/>
        <v>279310</v>
      </c>
      <c r="AB134" s="66">
        <f t="shared" si="31"/>
        <v>278976</v>
      </c>
      <c r="AC134" s="70">
        <v>29.3042018</v>
      </c>
      <c r="AD134" s="65">
        <f t="shared" si="33"/>
        <v>1917692.6467339336</v>
      </c>
      <c r="AE134" s="66">
        <f t="shared" si="32"/>
        <v>1941617.075250769</v>
      </c>
    </row>
    <row r="135" spans="1:31" ht="14.25" customHeight="1">
      <c r="A135" s="28" t="s">
        <v>1</v>
      </c>
      <c r="B135" s="31">
        <v>71</v>
      </c>
      <c r="C135" s="32">
        <v>3869</v>
      </c>
      <c r="D135" s="43">
        <v>3869</v>
      </c>
      <c r="E135" s="31">
        <v>0</v>
      </c>
      <c r="F135" s="19">
        <v>0</v>
      </c>
      <c r="G135" s="19">
        <v>0</v>
      </c>
      <c r="H135" s="19">
        <v>0</v>
      </c>
      <c r="I135" s="33">
        <v>0</v>
      </c>
      <c r="J135" s="31">
        <v>3</v>
      </c>
      <c r="K135" s="19">
        <v>0</v>
      </c>
      <c r="L135" s="19">
        <v>0</v>
      </c>
      <c r="M135" s="33">
        <v>0</v>
      </c>
      <c r="N135" s="31">
        <v>31</v>
      </c>
      <c r="O135" s="19">
        <v>0</v>
      </c>
      <c r="P135" s="19">
        <v>0</v>
      </c>
      <c r="Q135" s="33">
        <v>0</v>
      </c>
      <c r="R135" s="45">
        <v>31</v>
      </c>
      <c r="S135" s="61">
        <f t="shared" si="24"/>
        <v>0</v>
      </c>
      <c r="T135" s="17">
        <f t="shared" si="25"/>
        <v>0</v>
      </c>
      <c r="U135" s="50">
        <f t="shared" si="26"/>
        <v>0</v>
      </c>
      <c r="V135" s="87"/>
      <c r="W135" s="65">
        <f t="shared" si="27"/>
        <v>4124.856912967501</v>
      </c>
      <c r="X135" s="18">
        <f t="shared" si="28"/>
        <v>6192.346005209263</v>
      </c>
      <c r="Y135" s="18">
        <f t="shared" si="29"/>
        <v>0</v>
      </c>
      <c r="Z135" s="18">
        <f t="shared" si="23"/>
        <v>18120</v>
      </c>
      <c r="AA135" s="18">
        <f t="shared" si="30"/>
        <v>5270</v>
      </c>
      <c r="AB135" s="66">
        <f t="shared" si="31"/>
        <v>4504.3</v>
      </c>
      <c r="AC135" s="70">
        <v>19</v>
      </c>
      <c r="AD135" s="65">
        <f t="shared" si="33"/>
        <v>38211.50291817677</v>
      </c>
      <c r="AE135" s="66">
        <f t="shared" si="32"/>
        <v>31600.912913332184</v>
      </c>
    </row>
    <row r="136" spans="1:31" ht="14.25" customHeight="1">
      <c r="A136" s="28" t="s">
        <v>69</v>
      </c>
      <c r="B136" s="31">
        <v>452</v>
      </c>
      <c r="C136" s="32">
        <v>3742220</v>
      </c>
      <c r="D136" s="43">
        <v>3671401</v>
      </c>
      <c r="E136" s="31">
        <v>9</v>
      </c>
      <c r="F136" s="19">
        <v>2</v>
      </c>
      <c r="G136" s="19">
        <v>3</v>
      </c>
      <c r="H136" s="19">
        <v>0</v>
      </c>
      <c r="I136" s="33">
        <v>0</v>
      </c>
      <c r="J136" s="31">
        <v>818</v>
      </c>
      <c r="K136" s="19">
        <v>252</v>
      </c>
      <c r="L136" s="19">
        <v>0</v>
      </c>
      <c r="M136" s="33">
        <v>0</v>
      </c>
      <c r="N136" s="34">
        <v>10307</v>
      </c>
      <c r="O136" s="20">
        <v>8551</v>
      </c>
      <c r="P136" s="19">
        <v>0</v>
      </c>
      <c r="Q136" s="33">
        <v>0</v>
      </c>
      <c r="R136" s="43">
        <v>21641</v>
      </c>
      <c r="S136" s="61">
        <f t="shared" si="24"/>
        <v>11</v>
      </c>
      <c r="T136" s="17">
        <f t="shared" si="25"/>
        <v>3</v>
      </c>
      <c r="U136" s="50">
        <f t="shared" si="26"/>
        <v>0</v>
      </c>
      <c r="V136" s="87"/>
      <c r="W136" s="65">
        <f t="shared" si="27"/>
        <v>2247314.8978464776</v>
      </c>
      <c r="X136" s="18">
        <f t="shared" si="28"/>
        <v>7119521.958502285</v>
      </c>
      <c r="Y136" s="18">
        <f t="shared" si="29"/>
        <v>960916</v>
      </c>
      <c r="Z136" s="18">
        <f t="shared" si="23"/>
        <v>6462800</v>
      </c>
      <c r="AA136" s="18">
        <f t="shared" si="30"/>
        <v>3205860</v>
      </c>
      <c r="AB136" s="66">
        <f t="shared" si="31"/>
        <v>3144437.3000000003</v>
      </c>
      <c r="AC136" s="70">
        <v>30.31307525</v>
      </c>
      <c r="AD136" s="65">
        <f t="shared" si="33"/>
        <v>23140850.15634876</v>
      </c>
      <c r="AE136" s="66">
        <f t="shared" si="32"/>
        <v>23849778.304319885</v>
      </c>
    </row>
    <row r="137" spans="1:31" ht="14.25" customHeight="1">
      <c r="A137" s="28" t="s">
        <v>93</v>
      </c>
      <c r="B137" s="31">
        <v>170</v>
      </c>
      <c r="C137" s="32">
        <v>1925940</v>
      </c>
      <c r="D137" s="43">
        <v>2136839</v>
      </c>
      <c r="E137" s="31">
        <v>2</v>
      </c>
      <c r="F137" s="19">
        <v>1</v>
      </c>
      <c r="G137" s="19"/>
      <c r="H137" s="19"/>
      <c r="I137" s="33"/>
      <c r="J137" s="31">
        <v>226</v>
      </c>
      <c r="K137" s="19">
        <v>123</v>
      </c>
      <c r="L137" s="19"/>
      <c r="M137" s="33"/>
      <c r="N137" s="34">
        <v>2189</v>
      </c>
      <c r="O137" s="20">
        <v>4092</v>
      </c>
      <c r="P137" s="19"/>
      <c r="Q137" s="33"/>
      <c r="R137" s="43">
        <v>6325</v>
      </c>
      <c r="S137" s="61">
        <f t="shared" si="24"/>
        <v>3</v>
      </c>
      <c r="T137" s="17">
        <f t="shared" si="25"/>
        <v>0</v>
      </c>
      <c r="U137" s="50">
        <f t="shared" si="26"/>
        <v>0</v>
      </c>
      <c r="V137" s="87"/>
      <c r="W137" s="65">
        <f t="shared" si="27"/>
        <v>1046157.5311622279</v>
      </c>
      <c r="X137" s="18">
        <f t="shared" si="28"/>
        <v>4081399.7440045676</v>
      </c>
      <c r="Y137" s="18">
        <f t="shared" si="29"/>
        <v>159612</v>
      </c>
      <c r="Z137" s="18">
        <f t="shared" si="23"/>
        <v>2107960</v>
      </c>
      <c r="AA137" s="18">
        <f t="shared" si="30"/>
        <v>1067770</v>
      </c>
      <c r="AB137" s="66">
        <f t="shared" si="31"/>
        <v>919022.5000000001</v>
      </c>
      <c r="AC137" s="70">
        <v>36.42765387</v>
      </c>
      <c r="AD137" s="65">
        <f t="shared" si="33"/>
        <v>9381921.775166795</v>
      </c>
      <c r="AE137" s="66">
        <f t="shared" si="32"/>
        <v>10701937.244057352</v>
      </c>
    </row>
    <row r="138" spans="1:31" ht="14.25" customHeight="1">
      <c r="A138" s="28" t="s">
        <v>165</v>
      </c>
      <c r="B138" s="31">
        <v>160</v>
      </c>
      <c r="C138" s="32">
        <v>3550315</v>
      </c>
      <c r="D138" s="43">
        <v>3334599</v>
      </c>
      <c r="E138" s="31"/>
      <c r="F138" s="19"/>
      <c r="G138" s="19">
        <v>1</v>
      </c>
      <c r="H138" s="19">
        <v>1</v>
      </c>
      <c r="I138" s="33">
        <v>2</v>
      </c>
      <c r="J138" s="31"/>
      <c r="K138" s="19">
        <v>471</v>
      </c>
      <c r="L138" s="19">
        <v>66</v>
      </c>
      <c r="M138" s="33"/>
      <c r="N138" s="31"/>
      <c r="O138" s="20">
        <v>12211</v>
      </c>
      <c r="P138" s="19"/>
      <c r="Q138" s="33"/>
      <c r="R138" s="43">
        <v>12211</v>
      </c>
      <c r="S138" s="61">
        <f t="shared" si="24"/>
        <v>0</v>
      </c>
      <c r="T138" s="17">
        <f t="shared" si="25"/>
        <v>2</v>
      </c>
      <c r="U138" s="50">
        <f t="shared" si="26"/>
        <v>2</v>
      </c>
      <c r="V138" s="87"/>
      <c r="W138" s="65">
        <f t="shared" si="27"/>
        <v>1753727.833390679</v>
      </c>
      <c r="X138" s="18">
        <f t="shared" si="28"/>
        <v>6449002.685535838</v>
      </c>
      <c r="Y138" s="18">
        <f t="shared" si="29"/>
        <v>1074000</v>
      </c>
      <c r="Z138" s="18">
        <f t="shared" si="23"/>
        <v>6301920</v>
      </c>
      <c r="AA138" s="18">
        <f t="shared" si="30"/>
        <v>2075870</v>
      </c>
      <c r="AB138" s="66">
        <f t="shared" si="31"/>
        <v>1774258.3</v>
      </c>
      <c r="AC138" s="70">
        <v>37.9815626</v>
      </c>
      <c r="AD138" s="65">
        <f t="shared" si="33"/>
        <v>19428778.818926517</v>
      </c>
      <c r="AE138" s="66">
        <f t="shared" si="32"/>
        <v>22705794.548326366</v>
      </c>
    </row>
    <row r="139" spans="1:31" ht="14.25" customHeight="1">
      <c r="A139" s="28" t="s">
        <v>172</v>
      </c>
      <c r="B139" s="31">
        <v>261</v>
      </c>
      <c r="C139" s="32">
        <v>2056662</v>
      </c>
      <c r="D139" s="43">
        <v>2012280</v>
      </c>
      <c r="E139" s="31">
        <v>1</v>
      </c>
      <c r="F139" s="19"/>
      <c r="G139" s="19"/>
      <c r="H139" s="19"/>
      <c r="I139" s="33"/>
      <c r="J139" s="31">
        <v>33</v>
      </c>
      <c r="K139" s="19">
        <v>173</v>
      </c>
      <c r="L139" s="19"/>
      <c r="M139" s="33"/>
      <c r="N139" s="34">
        <v>1277</v>
      </c>
      <c r="O139" s="20">
        <v>6620</v>
      </c>
      <c r="P139" s="19"/>
      <c r="Q139" s="33"/>
      <c r="R139" s="43">
        <v>9006</v>
      </c>
      <c r="S139" s="61">
        <f t="shared" si="24"/>
        <v>1</v>
      </c>
      <c r="T139" s="17">
        <f t="shared" si="25"/>
        <v>0</v>
      </c>
      <c r="U139" s="50">
        <f t="shared" si="26"/>
        <v>0</v>
      </c>
      <c r="V139" s="87"/>
      <c r="W139" s="65">
        <f t="shared" si="27"/>
        <v>1203776.5326604503</v>
      </c>
      <c r="X139" s="18">
        <f t="shared" si="28"/>
        <v>3837031.8771816664</v>
      </c>
      <c r="Y139" s="18">
        <f t="shared" si="29"/>
        <v>53204</v>
      </c>
      <c r="Z139" s="18">
        <f t="shared" si="23"/>
        <v>1244240</v>
      </c>
      <c r="AA139" s="18">
        <f t="shared" si="30"/>
        <v>1342490</v>
      </c>
      <c r="AB139" s="66">
        <f t="shared" si="31"/>
        <v>1308571.8</v>
      </c>
      <c r="AC139" s="70">
        <v>45.68892161</v>
      </c>
      <c r="AD139" s="65">
        <f t="shared" si="33"/>
        <v>8989314.209842118</v>
      </c>
      <c r="AE139" s="66">
        <f t="shared" si="32"/>
        <v>11752634.692473868</v>
      </c>
    </row>
    <row r="140" spans="1:31" ht="14.25" customHeight="1">
      <c r="A140" s="28" t="s">
        <v>50</v>
      </c>
      <c r="B140" s="31">
        <v>241</v>
      </c>
      <c r="C140" s="32">
        <v>277255</v>
      </c>
      <c r="D140" s="43">
        <v>277255</v>
      </c>
      <c r="E140" s="31">
        <v>1</v>
      </c>
      <c r="F140" s="19">
        <v>2</v>
      </c>
      <c r="G140" s="19">
        <v>2</v>
      </c>
      <c r="H140" s="19"/>
      <c r="I140" s="33"/>
      <c r="J140" s="34">
        <v>4.886</v>
      </c>
      <c r="K140" s="20">
        <v>45.015</v>
      </c>
      <c r="L140" s="19"/>
      <c r="M140" s="33"/>
      <c r="N140" s="31">
        <v>40</v>
      </c>
      <c r="O140" s="20">
        <v>1830</v>
      </c>
      <c r="P140" s="19"/>
      <c r="Q140" s="33"/>
      <c r="R140" s="43">
        <v>1958</v>
      </c>
      <c r="S140" s="61">
        <f t="shared" si="24"/>
        <v>3</v>
      </c>
      <c r="T140" s="17">
        <f t="shared" si="25"/>
        <v>2</v>
      </c>
      <c r="U140" s="50">
        <f t="shared" si="26"/>
        <v>0</v>
      </c>
      <c r="V140" s="87"/>
      <c r="W140" s="65">
        <f t="shared" si="27"/>
        <v>209830.84088860653</v>
      </c>
      <c r="X140" s="18">
        <f t="shared" si="28"/>
        <v>500130.9494858218</v>
      </c>
      <c r="Y140" s="18">
        <f t="shared" si="29"/>
        <v>410060</v>
      </c>
      <c r="Z140" s="18">
        <f aca="true" t="shared" si="34" ref="Z140:Z171">6.04*(J140+K140)*1000+52.38*(L140+M140)*1000</f>
        <v>301402.04</v>
      </c>
      <c r="AA140" s="18">
        <f t="shared" si="30"/>
        <v>317900</v>
      </c>
      <c r="AB140" s="66">
        <f t="shared" si="31"/>
        <v>284497.4</v>
      </c>
      <c r="AC140" s="70">
        <v>22.82558055</v>
      </c>
      <c r="AD140" s="65">
        <f t="shared" si="33"/>
        <v>2023821.2303744284</v>
      </c>
      <c r="AE140" s="66">
        <f t="shared" si="32"/>
        <v>1813061.397960407</v>
      </c>
    </row>
    <row r="141" spans="1:31" ht="14.25" customHeight="1">
      <c r="A141" s="28" t="s">
        <v>161</v>
      </c>
      <c r="B141" s="31">
        <v>165</v>
      </c>
      <c r="C141" s="33">
        <v>0</v>
      </c>
      <c r="D141" s="43">
        <v>265049</v>
      </c>
      <c r="E141" s="31">
        <v>2</v>
      </c>
      <c r="F141" s="19"/>
      <c r="G141" s="19"/>
      <c r="H141" s="19"/>
      <c r="I141" s="33"/>
      <c r="J141" s="31">
        <v>41</v>
      </c>
      <c r="K141" s="19">
        <v>40</v>
      </c>
      <c r="L141" s="19"/>
      <c r="M141" s="33"/>
      <c r="N141" s="31">
        <v>141</v>
      </c>
      <c r="O141" s="20">
        <v>1236</v>
      </c>
      <c r="P141" s="19"/>
      <c r="Q141" s="33"/>
      <c r="R141" s="43">
        <v>1640</v>
      </c>
      <c r="S141" s="61">
        <f t="shared" si="24"/>
        <v>2</v>
      </c>
      <c r="T141" s="17">
        <f t="shared" si="25"/>
        <v>0</v>
      </c>
      <c r="U141" s="50">
        <f t="shared" si="26"/>
        <v>0</v>
      </c>
      <c r="V141" s="87"/>
      <c r="W141" s="65">
        <f t="shared" si="27"/>
        <v>0</v>
      </c>
      <c r="X141" s="18">
        <f t="shared" si="28"/>
        <v>477510.60774325737</v>
      </c>
      <c r="Y141" s="18">
        <f t="shared" si="29"/>
        <v>106408</v>
      </c>
      <c r="Z141" s="18">
        <f t="shared" si="34"/>
        <v>489240</v>
      </c>
      <c r="AA141" s="18">
        <f t="shared" si="30"/>
        <v>234090</v>
      </c>
      <c r="AB141" s="66">
        <f t="shared" si="31"/>
        <v>238292.00000000003</v>
      </c>
      <c r="AC141" s="70">
        <v>25.894919058347313</v>
      </c>
      <c r="AD141" s="65">
        <f t="shared" si="33"/>
        <v>1545540.6077432574</v>
      </c>
      <c r="AE141" s="66">
        <f t="shared" si="32"/>
        <v>1469976.8756556897</v>
      </c>
    </row>
    <row r="142" spans="1:31" ht="14.25" customHeight="1">
      <c r="A142" s="28" t="s">
        <v>153</v>
      </c>
      <c r="B142" s="31">
        <v>60</v>
      </c>
      <c r="C142" s="32">
        <v>659614</v>
      </c>
      <c r="D142" s="43">
        <v>2004937</v>
      </c>
      <c r="E142" s="31"/>
      <c r="F142" s="19"/>
      <c r="G142" s="19">
        <v>2</v>
      </c>
      <c r="H142" s="19">
        <v>1</v>
      </c>
      <c r="I142" s="33"/>
      <c r="J142" s="31"/>
      <c r="K142" s="19">
        <v>99</v>
      </c>
      <c r="L142" s="19">
        <v>24</v>
      </c>
      <c r="M142" s="33"/>
      <c r="N142" s="31"/>
      <c r="O142" s="20">
        <v>4940</v>
      </c>
      <c r="P142" s="20">
        <v>1180</v>
      </c>
      <c r="Q142" s="33"/>
      <c r="R142" s="43">
        <v>6807</v>
      </c>
      <c r="S142" s="61">
        <f t="shared" si="24"/>
        <v>0</v>
      </c>
      <c r="T142" s="17">
        <f t="shared" si="25"/>
        <v>3</v>
      </c>
      <c r="U142" s="50">
        <f t="shared" si="26"/>
        <v>0</v>
      </c>
      <c r="V142" s="87"/>
      <c r="W142" s="65">
        <f t="shared" si="27"/>
        <v>338325.0420169473</v>
      </c>
      <c r="X142" s="18">
        <f t="shared" si="28"/>
        <v>3822638.873862851</v>
      </c>
      <c r="Y142" s="18">
        <f t="shared" si="29"/>
        <v>375672</v>
      </c>
      <c r="Z142" s="18">
        <f t="shared" si="34"/>
        <v>1855080.0000000002</v>
      </c>
      <c r="AA142" s="18">
        <f t="shared" si="30"/>
        <v>1465200</v>
      </c>
      <c r="AB142" s="66">
        <f t="shared" si="31"/>
        <v>989057.1000000001</v>
      </c>
      <c r="AC142" s="70">
        <v>52.81687397</v>
      </c>
      <c r="AD142" s="65">
        <f t="shared" si="33"/>
        <v>8845973.015879799</v>
      </c>
      <c r="AE142" s="66">
        <f t="shared" si="32"/>
        <v>12700196.467293095</v>
      </c>
    </row>
    <row r="143" spans="1:31" ht="14.25" customHeight="1">
      <c r="A143" s="28" t="s">
        <v>131</v>
      </c>
      <c r="B143" s="31">
        <v>720</v>
      </c>
      <c r="C143" s="32">
        <v>1052826</v>
      </c>
      <c r="D143" s="43">
        <v>983565</v>
      </c>
      <c r="E143" s="31">
        <v>1</v>
      </c>
      <c r="F143" s="19">
        <v>2</v>
      </c>
      <c r="G143" s="19"/>
      <c r="H143" s="19"/>
      <c r="I143" s="33"/>
      <c r="J143" s="31">
        <v>55</v>
      </c>
      <c r="K143" s="19">
        <v>130</v>
      </c>
      <c r="L143" s="19"/>
      <c r="M143" s="33"/>
      <c r="N143" s="31">
        <v>519</v>
      </c>
      <c r="O143" s="20">
        <v>5969</v>
      </c>
      <c r="P143" s="19"/>
      <c r="Q143" s="33"/>
      <c r="R143" s="43">
        <v>6895</v>
      </c>
      <c r="S143" s="61">
        <f t="shared" si="24"/>
        <v>3</v>
      </c>
      <c r="T143" s="17">
        <f t="shared" si="25"/>
        <v>0</v>
      </c>
      <c r="U143" s="50">
        <f t="shared" si="26"/>
        <v>0</v>
      </c>
      <c r="V143" s="87"/>
      <c r="W143" s="65">
        <f t="shared" si="27"/>
        <v>822667.1351068234</v>
      </c>
      <c r="X143" s="18">
        <f t="shared" si="28"/>
        <v>1838252.9553126215</v>
      </c>
      <c r="Y143" s="18">
        <f t="shared" si="29"/>
        <v>159612</v>
      </c>
      <c r="Z143" s="18">
        <f t="shared" si="34"/>
        <v>1117400</v>
      </c>
      <c r="AA143" s="18">
        <f t="shared" si="30"/>
        <v>1102960</v>
      </c>
      <c r="AB143" s="66">
        <f t="shared" si="31"/>
        <v>1001843.5000000001</v>
      </c>
      <c r="AC143" s="70">
        <v>31.5073471</v>
      </c>
      <c r="AD143" s="65">
        <f t="shared" si="33"/>
        <v>6042735.590419445</v>
      </c>
      <c r="AE143" s="66">
        <f t="shared" si="32"/>
        <v>6357756.97960907</v>
      </c>
    </row>
    <row r="144" spans="1:31" ht="14.25" customHeight="1">
      <c r="A144" s="28" t="s">
        <v>187</v>
      </c>
      <c r="B144" s="31">
        <v>22</v>
      </c>
      <c r="C144" s="32">
        <v>239055</v>
      </c>
      <c r="D144" s="43">
        <v>228607</v>
      </c>
      <c r="E144" s="31">
        <v>3</v>
      </c>
      <c r="F144" s="19"/>
      <c r="G144" s="19"/>
      <c r="H144" s="19"/>
      <c r="I144" s="33"/>
      <c r="J144" s="34">
        <v>55.598</v>
      </c>
      <c r="K144" s="20">
        <v>25.538</v>
      </c>
      <c r="L144" s="19"/>
      <c r="M144" s="33"/>
      <c r="N144" s="31">
        <v>143</v>
      </c>
      <c r="O144" s="19">
        <v>737</v>
      </c>
      <c r="P144" s="19"/>
      <c r="Q144" s="33"/>
      <c r="R144" s="45">
        <v>886</v>
      </c>
      <c r="S144" s="61">
        <f t="shared" si="24"/>
        <v>3</v>
      </c>
      <c r="T144" s="17">
        <f t="shared" si="25"/>
        <v>0</v>
      </c>
      <c r="U144" s="50">
        <f t="shared" si="26"/>
        <v>0</v>
      </c>
      <c r="V144" s="87"/>
      <c r="W144" s="65">
        <f t="shared" si="27"/>
        <v>115750.4683093368</v>
      </c>
      <c r="X144" s="18">
        <f t="shared" si="28"/>
        <v>410154.7562562916</v>
      </c>
      <c r="Y144" s="18">
        <f t="shared" si="29"/>
        <v>159612</v>
      </c>
      <c r="Z144" s="18">
        <f t="shared" si="34"/>
        <v>490061.44</v>
      </c>
      <c r="AA144" s="18">
        <f t="shared" si="30"/>
        <v>149600</v>
      </c>
      <c r="AB144" s="66">
        <f t="shared" si="31"/>
        <v>128735.8</v>
      </c>
      <c r="AC144" s="70">
        <v>25.8623074</v>
      </c>
      <c r="AD144" s="65">
        <f t="shared" si="33"/>
        <v>1453914.4645656284</v>
      </c>
      <c r="AE144" s="66">
        <f t="shared" si="32"/>
        <v>1381977.006000578</v>
      </c>
    </row>
    <row r="145" spans="1:31" ht="14.25" customHeight="1">
      <c r="A145" s="28" t="s">
        <v>107</v>
      </c>
      <c r="B145" s="31">
        <v>138</v>
      </c>
      <c r="C145" s="32">
        <v>2801567</v>
      </c>
      <c r="D145" s="43">
        <v>2772913</v>
      </c>
      <c r="E145" s="31">
        <v>29</v>
      </c>
      <c r="F145" s="19">
        <v>9</v>
      </c>
      <c r="G145" s="19">
        <v>4</v>
      </c>
      <c r="H145" s="19">
        <v>4</v>
      </c>
      <c r="I145" s="33">
        <v>0</v>
      </c>
      <c r="J145" s="31">
        <v>177</v>
      </c>
      <c r="K145" s="19">
        <v>270</v>
      </c>
      <c r="L145" s="19">
        <v>34</v>
      </c>
      <c r="M145" s="33">
        <v>0</v>
      </c>
      <c r="N145" s="34">
        <v>1720</v>
      </c>
      <c r="O145" s="20">
        <v>9052</v>
      </c>
      <c r="P145" s="20">
        <v>1821</v>
      </c>
      <c r="Q145" s="33">
        <v>0</v>
      </c>
      <c r="R145" s="43">
        <v>14186</v>
      </c>
      <c r="S145" s="61">
        <f t="shared" si="24"/>
        <v>38</v>
      </c>
      <c r="T145" s="17">
        <f t="shared" si="25"/>
        <v>8</v>
      </c>
      <c r="U145" s="50">
        <f t="shared" si="26"/>
        <v>0</v>
      </c>
      <c r="V145" s="87"/>
      <c r="W145" s="65">
        <f t="shared" si="27"/>
        <v>1388542.2686609505</v>
      </c>
      <c r="X145" s="18">
        <f t="shared" si="28"/>
        <v>5335095.275943044</v>
      </c>
      <c r="Y145" s="18">
        <f t="shared" si="29"/>
        <v>3023544</v>
      </c>
      <c r="Z145" s="18">
        <f t="shared" si="34"/>
        <v>4480800</v>
      </c>
      <c r="AA145" s="18">
        <f t="shared" si="30"/>
        <v>2796370</v>
      </c>
      <c r="AB145" s="66">
        <f t="shared" si="31"/>
        <v>2061225.8</v>
      </c>
      <c r="AC145" s="70">
        <v>25.39749605</v>
      </c>
      <c r="AD145" s="65">
        <f t="shared" si="33"/>
        <v>19085577.344603997</v>
      </c>
      <c r="AE145" s="66">
        <f t="shared" si="32"/>
        <v>17981570.76612083</v>
      </c>
    </row>
    <row r="146" spans="1:31" ht="14.25" customHeight="1">
      <c r="A146" s="28" t="s">
        <v>111</v>
      </c>
      <c r="B146" s="31">
        <v>129</v>
      </c>
      <c r="C146" s="32">
        <v>386214</v>
      </c>
      <c r="D146" s="43">
        <v>364895</v>
      </c>
      <c r="E146" s="31">
        <v>8</v>
      </c>
      <c r="F146" s="19">
        <v>0</v>
      </c>
      <c r="G146" s="19">
        <v>0</v>
      </c>
      <c r="H146" s="19">
        <v>0</v>
      </c>
      <c r="I146" s="33">
        <v>0</v>
      </c>
      <c r="J146" s="31">
        <v>72</v>
      </c>
      <c r="K146" s="19">
        <v>44</v>
      </c>
      <c r="L146" s="19">
        <v>0</v>
      </c>
      <c r="M146" s="33">
        <v>0</v>
      </c>
      <c r="N146" s="31">
        <v>467</v>
      </c>
      <c r="O146" s="20">
        <v>1342</v>
      </c>
      <c r="P146" s="19">
        <v>0</v>
      </c>
      <c r="Q146" s="33">
        <v>0</v>
      </c>
      <c r="R146" s="43">
        <v>2257</v>
      </c>
      <c r="S146" s="61">
        <f t="shared" si="24"/>
        <v>8</v>
      </c>
      <c r="T146" s="17">
        <f t="shared" si="25"/>
        <v>0</v>
      </c>
      <c r="U146" s="50">
        <f t="shared" si="26"/>
        <v>0</v>
      </c>
      <c r="V146" s="87"/>
      <c r="W146" s="65">
        <f t="shared" si="27"/>
        <v>247350.3925000946</v>
      </c>
      <c r="X146" s="18">
        <f t="shared" si="28"/>
        <v>663303.5703291805</v>
      </c>
      <c r="Y146" s="18">
        <f t="shared" si="29"/>
        <v>425632</v>
      </c>
      <c r="Z146" s="18">
        <f t="shared" si="34"/>
        <v>700640</v>
      </c>
      <c r="AA146" s="18">
        <f t="shared" si="30"/>
        <v>307530</v>
      </c>
      <c r="AB146" s="66">
        <f t="shared" si="31"/>
        <v>327942.10000000003</v>
      </c>
      <c r="AC146" s="70">
        <v>33.81880993</v>
      </c>
      <c r="AD146" s="65">
        <f t="shared" si="33"/>
        <v>2672398.062829275</v>
      </c>
      <c r="AE146" s="66">
        <f t="shared" si="32"/>
        <v>2922904.8590664207</v>
      </c>
    </row>
    <row r="147" spans="1:31" ht="14.25" customHeight="1">
      <c r="A147" s="28" t="s">
        <v>181</v>
      </c>
      <c r="B147" s="34">
        <v>1130</v>
      </c>
      <c r="C147" s="32">
        <v>7675747</v>
      </c>
      <c r="D147" s="43">
        <v>7584885</v>
      </c>
      <c r="E147" s="31">
        <v>0</v>
      </c>
      <c r="F147" s="19">
        <v>0</v>
      </c>
      <c r="G147" s="19">
        <v>0</v>
      </c>
      <c r="H147" s="19">
        <v>0</v>
      </c>
      <c r="I147" s="33">
        <v>0</v>
      </c>
      <c r="J147" s="31">
        <v>15</v>
      </c>
      <c r="K147" s="19">
        <v>10</v>
      </c>
      <c r="L147" s="19">
        <v>0</v>
      </c>
      <c r="M147" s="33">
        <v>0</v>
      </c>
      <c r="N147" s="31">
        <v>28</v>
      </c>
      <c r="O147" s="19">
        <v>19</v>
      </c>
      <c r="P147" s="19">
        <v>1</v>
      </c>
      <c r="Q147" s="33">
        <v>0</v>
      </c>
      <c r="R147" s="45">
        <v>9</v>
      </c>
      <c r="S147" s="61">
        <f t="shared" si="24"/>
        <v>0</v>
      </c>
      <c r="T147" s="17">
        <f t="shared" si="25"/>
        <v>0</v>
      </c>
      <c r="U147" s="50">
        <f t="shared" si="26"/>
        <v>0</v>
      </c>
      <c r="V147" s="87"/>
      <c r="W147" s="65">
        <f t="shared" si="27"/>
        <v>4998304.922890143</v>
      </c>
      <c r="X147" s="18">
        <f t="shared" si="28"/>
        <v>15010366.402532116</v>
      </c>
      <c r="Y147" s="18">
        <f t="shared" si="29"/>
        <v>0</v>
      </c>
      <c r="Z147" s="18">
        <f t="shared" si="34"/>
        <v>151000</v>
      </c>
      <c r="AA147" s="18">
        <f t="shared" si="30"/>
        <v>8520</v>
      </c>
      <c r="AB147" s="66">
        <f t="shared" si="31"/>
        <v>1307.7</v>
      </c>
      <c r="AC147" s="70">
        <v>47.71774425</v>
      </c>
      <c r="AD147" s="65">
        <f t="shared" si="33"/>
        <v>20169499.025422256</v>
      </c>
      <c r="AE147" s="66">
        <f t="shared" si="32"/>
        <v>27106180.957952816</v>
      </c>
    </row>
    <row r="148" spans="1:31" ht="14.25" customHeight="1">
      <c r="A148" s="28" t="s">
        <v>70</v>
      </c>
      <c r="B148" s="31">
        <v>712</v>
      </c>
      <c r="C148" s="32">
        <v>4410751</v>
      </c>
      <c r="D148" s="43">
        <v>4305885</v>
      </c>
      <c r="E148" s="31">
        <v>7</v>
      </c>
      <c r="F148" s="19">
        <v>2</v>
      </c>
      <c r="G148" s="19">
        <v>2</v>
      </c>
      <c r="H148" s="19">
        <v>4</v>
      </c>
      <c r="I148" s="33">
        <v>0</v>
      </c>
      <c r="J148" s="31">
        <v>357</v>
      </c>
      <c r="K148" s="19">
        <v>327</v>
      </c>
      <c r="L148" s="19">
        <v>31</v>
      </c>
      <c r="M148" s="33"/>
      <c r="N148" s="34">
        <v>3567</v>
      </c>
      <c r="O148" s="20">
        <v>13021</v>
      </c>
      <c r="P148" s="20">
        <v>1867</v>
      </c>
      <c r="Q148" s="33"/>
      <c r="R148" s="43">
        <v>20454</v>
      </c>
      <c r="S148" s="61">
        <f t="shared" si="24"/>
        <v>9</v>
      </c>
      <c r="T148" s="17">
        <f t="shared" si="25"/>
        <v>6</v>
      </c>
      <c r="U148" s="50">
        <f t="shared" si="26"/>
        <v>0</v>
      </c>
      <c r="V148" s="87"/>
      <c r="W148" s="65">
        <f t="shared" si="27"/>
        <v>2830222.907966362</v>
      </c>
      <c r="X148" s="18">
        <f t="shared" si="28"/>
        <v>8387255.934239873</v>
      </c>
      <c r="Y148" s="18">
        <f t="shared" si="29"/>
        <v>1230180</v>
      </c>
      <c r="Z148" s="18">
        <f t="shared" si="34"/>
        <v>5755140</v>
      </c>
      <c r="AA148" s="18">
        <f t="shared" si="30"/>
        <v>3809470</v>
      </c>
      <c r="AB148" s="66">
        <f t="shared" si="31"/>
        <v>2971966.2</v>
      </c>
      <c r="AC148" s="70">
        <v>27.30936124</v>
      </c>
      <c r="AD148" s="65">
        <f t="shared" si="33"/>
        <v>24984235.04220623</v>
      </c>
      <c r="AE148" s="66">
        <f t="shared" si="32"/>
        <v>24398816.9967782</v>
      </c>
    </row>
    <row r="149" spans="1:31" ht="14.25" customHeight="1">
      <c r="A149" s="28" t="s">
        <v>154</v>
      </c>
      <c r="B149" s="31">
        <v>547</v>
      </c>
      <c r="C149" s="32">
        <v>1148045</v>
      </c>
      <c r="D149" s="43">
        <v>1142103</v>
      </c>
      <c r="E149" s="31">
        <v>8</v>
      </c>
      <c r="F149" s="19">
        <v>2</v>
      </c>
      <c r="G149" s="19">
        <v>0</v>
      </c>
      <c r="H149" s="19">
        <v>0</v>
      </c>
      <c r="I149" s="33">
        <v>0</v>
      </c>
      <c r="J149" s="31">
        <v>79</v>
      </c>
      <c r="K149" s="19">
        <v>113</v>
      </c>
      <c r="L149" s="20">
        <v>6.9</v>
      </c>
      <c r="M149" s="33">
        <v>0</v>
      </c>
      <c r="N149" s="31">
        <f>2041+734</f>
        <v>2775</v>
      </c>
      <c r="O149" s="20">
        <v>2549</v>
      </c>
      <c r="P149" s="19">
        <v>227</v>
      </c>
      <c r="Q149" s="33">
        <v>0</v>
      </c>
      <c r="R149" s="43">
        <v>5997</v>
      </c>
      <c r="S149" s="61">
        <f t="shared" si="24"/>
        <v>10</v>
      </c>
      <c r="T149" s="17">
        <f t="shared" si="25"/>
        <v>0</v>
      </c>
      <c r="U149" s="50">
        <f t="shared" si="26"/>
        <v>0</v>
      </c>
      <c r="V149" s="87"/>
      <c r="W149" s="65">
        <f t="shared" si="27"/>
        <v>840311.361663778</v>
      </c>
      <c r="X149" s="18">
        <f t="shared" si="28"/>
        <v>2143506.1845283844</v>
      </c>
      <c r="Y149" s="18">
        <f t="shared" si="29"/>
        <v>532040</v>
      </c>
      <c r="Z149" s="18">
        <f t="shared" si="34"/>
        <v>1521102</v>
      </c>
      <c r="AA149" s="18">
        <f t="shared" si="30"/>
        <v>1025390</v>
      </c>
      <c r="AB149" s="66">
        <f t="shared" si="31"/>
        <v>871364.1000000001</v>
      </c>
      <c r="AC149" s="70">
        <v>28.66802734</v>
      </c>
      <c r="AD149" s="65">
        <f t="shared" si="33"/>
        <v>6933713.646192161</v>
      </c>
      <c r="AE149" s="66">
        <f t="shared" si="32"/>
        <v>6940817.181185022</v>
      </c>
    </row>
    <row r="150" spans="1:31" ht="14.25" customHeight="1">
      <c r="A150" s="28" t="s">
        <v>86</v>
      </c>
      <c r="B150" s="31">
        <v>527</v>
      </c>
      <c r="C150" s="32">
        <v>2769579</v>
      </c>
      <c r="D150" s="43">
        <v>2749579</v>
      </c>
      <c r="E150" s="31">
        <v>10</v>
      </c>
      <c r="F150" s="19">
        <v>0</v>
      </c>
      <c r="G150" s="19">
        <v>0</v>
      </c>
      <c r="H150" s="19">
        <v>0</v>
      </c>
      <c r="I150" s="33">
        <v>0</v>
      </c>
      <c r="J150" s="31">
        <v>411</v>
      </c>
      <c r="K150" s="19">
        <v>283</v>
      </c>
      <c r="L150" s="19">
        <v>21</v>
      </c>
      <c r="M150" s="33">
        <v>0</v>
      </c>
      <c r="N150" s="34">
        <v>3587</v>
      </c>
      <c r="O150" s="20">
        <v>8974</v>
      </c>
      <c r="P150" s="19">
        <v>795</v>
      </c>
      <c r="Q150" s="33">
        <v>0</v>
      </c>
      <c r="R150" s="43">
        <v>13455</v>
      </c>
      <c r="S150" s="61">
        <f t="shared" si="24"/>
        <v>10</v>
      </c>
      <c r="T150" s="17">
        <f t="shared" si="25"/>
        <v>0</v>
      </c>
      <c r="U150" s="50">
        <f t="shared" si="26"/>
        <v>0</v>
      </c>
      <c r="V150" s="87"/>
      <c r="W150" s="65">
        <f t="shared" si="27"/>
        <v>1785363.960967311</v>
      </c>
      <c r="X150" s="18">
        <f t="shared" si="28"/>
        <v>5288948.970455333</v>
      </c>
      <c r="Y150" s="18">
        <f t="shared" si="29"/>
        <v>532040</v>
      </c>
      <c r="Z150" s="18">
        <f t="shared" si="34"/>
        <v>5291740</v>
      </c>
      <c r="AA150" s="18">
        <f t="shared" si="30"/>
        <v>2556720</v>
      </c>
      <c r="AB150" s="66">
        <f t="shared" si="31"/>
        <v>1955011.5000000002</v>
      </c>
      <c r="AC150" s="70">
        <v>30.44593183</v>
      </c>
      <c r="AD150" s="65">
        <f t="shared" si="33"/>
        <v>17409824.431422643</v>
      </c>
      <c r="AE150" s="66">
        <f t="shared" si="32"/>
        <v>17984814.749844503</v>
      </c>
    </row>
    <row r="151" spans="1:31" ht="14.25" customHeight="1">
      <c r="A151" s="28" t="s">
        <v>30</v>
      </c>
      <c r="B151" s="31">
        <v>0</v>
      </c>
      <c r="C151" s="32">
        <v>315656</v>
      </c>
      <c r="D151" s="43">
        <v>308500</v>
      </c>
      <c r="E151" s="31"/>
      <c r="F151" s="19"/>
      <c r="G151" s="19"/>
      <c r="H151" s="19"/>
      <c r="I151" s="33"/>
      <c r="J151" s="31"/>
      <c r="K151" s="19"/>
      <c r="L151" s="19"/>
      <c r="M151" s="33"/>
      <c r="N151" s="31"/>
      <c r="O151" s="19"/>
      <c r="P151" s="19"/>
      <c r="Q151" s="33"/>
      <c r="R151" s="43">
        <v>1487</v>
      </c>
      <c r="S151" s="61">
        <f t="shared" si="24"/>
        <v>0</v>
      </c>
      <c r="T151" s="17">
        <f t="shared" si="25"/>
        <v>0</v>
      </c>
      <c r="U151" s="50">
        <f t="shared" si="26"/>
        <v>0</v>
      </c>
      <c r="V151" s="87"/>
      <c r="W151" s="65">
        <f t="shared" si="27"/>
        <v>0</v>
      </c>
      <c r="X151" s="18">
        <f t="shared" si="28"/>
        <v>558159.1312861092</v>
      </c>
      <c r="Y151" s="18">
        <f t="shared" si="29"/>
        <v>0</v>
      </c>
      <c r="Z151" s="18">
        <f t="shared" si="34"/>
        <v>0</v>
      </c>
      <c r="AA151" s="18">
        <f t="shared" si="30"/>
        <v>0</v>
      </c>
      <c r="AB151" s="66">
        <f t="shared" si="31"/>
        <v>216061.1</v>
      </c>
      <c r="AC151" s="70">
        <v>26.985775159158187</v>
      </c>
      <c r="AD151" s="65">
        <f t="shared" si="33"/>
        <v>774220.2312861092</v>
      </c>
      <c r="AE151" s="66">
        <f t="shared" si="32"/>
        <v>751569.6077066141</v>
      </c>
    </row>
    <row r="152" spans="1:31" ht="14.25" customHeight="1">
      <c r="A152" s="28" t="s">
        <v>27</v>
      </c>
      <c r="B152" s="31">
        <v>52</v>
      </c>
      <c r="C152" s="32">
        <v>744583</v>
      </c>
      <c r="D152" s="43">
        <v>705583</v>
      </c>
      <c r="E152" s="31">
        <v>0</v>
      </c>
      <c r="F152" s="19">
        <v>0</v>
      </c>
      <c r="G152" s="19">
        <v>0</v>
      </c>
      <c r="H152" s="19">
        <v>0</v>
      </c>
      <c r="I152" s="33">
        <v>0</v>
      </c>
      <c r="J152" s="31">
        <v>23</v>
      </c>
      <c r="K152" s="19">
        <v>30</v>
      </c>
      <c r="L152" s="19">
        <v>0</v>
      </c>
      <c r="M152" s="33">
        <v>0</v>
      </c>
      <c r="N152" s="31">
        <v>118</v>
      </c>
      <c r="O152" s="20">
        <v>1482</v>
      </c>
      <c r="P152" s="19">
        <v>0</v>
      </c>
      <c r="Q152" s="33">
        <v>0</v>
      </c>
      <c r="R152" s="43">
        <v>1604</v>
      </c>
      <c r="S152" s="61">
        <f t="shared" si="24"/>
        <v>0</v>
      </c>
      <c r="T152" s="17">
        <f t="shared" si="25"/>
        <v>0</v>
      </c>
      <c r="U152" s="50">
        <f t="shared" si="26"/>
        <v>0</v>
      </c>
      <c r="V152" s="87"/>
      <c r="W152" s="65">
        <f t="shared" si="27"/>
        <v>365327.01804949925</v>
      </c>
      <c r="X152" s="18">
        <f t="shared" si="28"/>
        <v>1306505.30214475</v>
      </c>
      <c r="Y152" s="18">
        <f t="shared" si="29"/>
        <v>0</v>
      </c>
      <c r="Z152" s="18">
        <f t="shared" si="34"/>
        <v>320120</v>
      </c>
      <c r="AA152" s="18">
        <f t="shared" si="30"/>
        <v>272000</v>
      </c>
      <c r="AB152" s="66">
        <f t="shared" si="31"/>
        <v>233061.2</v>
      </c>
      <c r="AC152" s="70">
        <v>24.38343275</v>
      </c>
      <c r="AD152" s="65">
        <f t="shared" si="33"/>
        <v>2497013.520194249</v>
      </c>
      <c r="AE152" s="66">
        <f t="shared" si="32"/>
        <v>2306995.259713161</v>
      </c>
    </row>
    <row r="153" spans="1:31" ht="14.25" customHeight="1">
      <c r="A153" s="28" t="s">
        <v>167</v>
      </c>
      <c r="B153" s="31">
        <v>70</v>
      </c>
      <c r="C153" s="32">
        <v>275389</v>
      </c>
      <c r="D153" s="43">
        <v>273676</v>
      </c>
      <c r="E153" s="31"/>
      <c r="F153" s="19">
        <v>1</v>
      </c>
      <c r="G153" s="19"/>
      <c r="H153" s="19"/>
      <c r="I153" s="33"/>
      <c r="J153" s="31">
        <v>47</v>
      </c>
      <c r="K153" s="19">
        <v>44</v>
      </c>
      <c r="L153" s="19">
        <v>0</v>
      </c>
      <c r="M153" s="33">
        <v>0</v>
      </c>
      <c r="N153" s="31">
        <v>173</v>
      </c>
      <c r="O153" s="20">
        <v>1588</v>
      </c>
      <c r="P153" s="19">
        <v>0</v>
      </c>
      <c r="Q153" s="33">
        <v>0</v>
      </c>
      <c r="R153" s="43">
        <v>1776</v>
      </c>
      <c r="S153" s="61">
        <f t="shared" si="24"/>
        <v>1</v>
      </c>
      <c r="T153" s="17">
        <f t="shared" si="25"/>
        <v>0</v>
      </c>
      <c r="U153" s="50">
        <f t="shared" si="26"/>
        <v>0</v>
      </c>
      <c r="V153" s="87"/>
      <c r="W153" s="65">
        <f t="shared" si="27"/>
        <v>163921.59762294762</v>
      </c>
      <c r="X153" s="18">
        <f t="shared" si="28"/>
        <v>493495.3474323496</v>
      </c>
      <c r="Y153" s="18">
        <f t="shared" si="29"/>
        <v>53204</v>
      </c>
      <c r="Z153" s="18">
        <f t="shared" si="34"/>
        <v>549640</v>
      </c>
      <c r="AA153" s="18">
        <f t="shared" si="30"/>
        <v>299370</v>
      </c>
      <c r="AB153" s="66">
        <f t="shared" si="31"/>
        <v>258052.80000000002</v>
      </c>
      <c r="AC153" s="70">
        <v>30.36664759</v>
      </c>
      <c r="AD153" s="65">
        <f t="shared" si="33"/>
        <v>1817683.7450552972</v>
      </c>
      <c r="AE153" s="66">
        <f t="shared" si="32"/>
        <v>1875121.9272428004</v>
      </c>
    </row>
    <row r="154" spans="1:31" ht="14.25" customHeight="1">
      <c r="A154" s="28" t="s">
        <v>199</v>
      </c>
      <c r="B154" s="31">
        <v>342</v>
      </c>
      <c r="C154" s="32">
        <v>753791</v>
      </c>
      <c r="D154" s="43">
        <v>753791</v>
      </c>
      <c r="E154" s="31">
        <v>2</v>
      </c>
      <c r="F154" s="19"/>
      <c r="G154" s="19"/>
      <c r="H154" s="19"/>
      <c r="I154" s="33"/>
      <c r="J154" s="34">
        <v>10.052</v>
      </c>
      <c r="K154" s="20">
        <v>90.956</v>
      </c>
      <c r="L154" s="19"/>
      <c r="M154" s="33"/>
      <c r="N154" s="31">
        <v>51</v>
      </c>
      <c r="O154" s="20">
        <v>5036</v>
      </c>
      <c r="P154" s="19"/>
      <c r="Q154" s="33"/>
      <c r="R154" s="43">
        <v>5087</v>
      </c>
      <c r="S154" s="61">
        <f t="shared" si="24"/>
        <v>2</v>
      </c>
      <c r="T154" s="17">
        <f t="shared" si="25"/>
        <v>0</v>
      </c>
      <c r="U154" s="50">
        <f t="shared" si="26"/>
        <v>0</v>
      </c>
      <c r="V154" s="87"/>
      <c r="W154" s="65">
        <f t="shared" si="27"/>
        <v>533099.3058609951</v>
      </c>
      <c r="X154" s="18">
        <f t="shared" si="28"/>
        <v>1398355.8232716487</v>
      </c>
      <c r="Y154" s="18">
        <f t="shared" si="29"/>
        <v>106408</v>
      </c>
      <c r="Z154" s="18">
        <f t="shared" si="34"/>
        <v>610088.3200000001</v>
      </c>
      <c r="AA154" s="18">
        <f t="shared" si="30"/>
        <v>864790</v>
      </c>
      <c r="AB154" s="66">
        <f t="shared" si="31"/>
        <v>739141.1000000001</v>
      </c>
      <c r="AC154" s="70">
        <v>34.2137446</v>
      </c>
      <c r="AD154" s="65">
        <f t="shared" si="33"/>
        <v>4251882.549132643</v>
      </c>
      <c r="AE154" s="66">
        <f t="shared" si="32"/>
        <v>4680673.861223313</v>
      </c>
    </row>
    <row r="155" spans="1:31" ht="14.25" customHeight="1">
      <c r="A155" s="28" t="s">
        <v>182</v>
      </c>
      <c r="B155" s="31">
        <v>96</v>
      </c>
      <c r="C155" s="32">
        <v>552505</v>
      </c>
      <c r="D155" s="43">
        <v>535081</v>
      </c>
      <c r="E155" s="31">
        <v>5</v>
      </c>
      <c r="F155" s="19"/>
      <c r="G155" s="19"/>
      <c r="H155" s="19"/>
      <c r="I155" s="33"/>
      <c r="J155" s="31">
        <v>68</v>
      </c>
      <c r="K155" s="19">
        <v>177</v>
      </c>
      <c r="L155" s="19">
        <v>0</v>
      </c>
      <c r="M155" s="33">
        <v>0</v>
      </c>
      <c r="N155" s="34">
        <v>562</v>
      </c>
      <c r="O155" s="19">
        <v>2370</v>
      </c>
      <c r="P155" s="19">
        <v>0</v>
      </c>
      <c r="Q155" s="33">
        <v>0</v>
      </c>
      <c r="R155" s="43">
        <v>3230</v>
      </c>
      <c r="S155" s="61">
        <f t="shared" si="24"/>
        <v>5</v>
      </c>
      <c r="T155" s="17">
        <f t="shared" si="25"/>
        <v>0</v>
      </c>
      <c r="U155" s="50">
        <f t="shared" si="26"/>
        <v>0</v>
      </c>
      <c r="V155" s="87"/>
      <c r="W155" s="65">
        <f t="shared" si="27"/>
        <v>318162.93594069197</v>
      </c>
      <c r="X155" s="18">
        <f t="shared" si="28"/>
        <v>983148.2213122263</v>
      </c>
      <c r="Y155" s="18">
        <f t="shared" si="29"/>
        <v>266020</v>
      </c>
      <c r="Z155" s="18">
        <f t="shared" si="34"/>
        <v>1479800</v>
      </c>
      <c r="AA155" s="18">
        <f t="shared" si="30"/>
        <v>498440</v>
      </c>
      <c r="AB155" s="66">
        <f t="shared" si="31"/>
        <v>469319.00000000006</v>
      </c>
      <c r="AC155" s="70">
        <v>37.49334615</v>
      </c>
      <c r="AD155" s="65">
        <f t="shared" si="33"/>
        <v>4014890.157252918</v>
      </c>
      <c r="AE155" s="66">
        <f t="shared" si="32"/>
        <v>4656791.721829673</v>
      </c>
    </row>
    <row r="156" spans="1:31" ht="14.25" customHeight="1">
      <c r="A156" s="28" t="s">
        <v>202</v>
      </c>
      <c r="B156" s="31">
        <v>261</v>
      </c>
      <c r="C156" s="32">
        <v>391644</v>
      </c>
      <c r="D156" s="43">
        <v>390037</v>
      </c>
      <c r="E156" s="31"/>
      <c r="F156" s="19"/>
      <c r="G156" s="19"/>
      <c r="H156" s="19"/>
      <c r="I156" s="33"/>
      <c r="J156" s="31">
        <v>0</v>
      </c>
      <c r="K156" s="19">
        <v>0</v>
      </c>
      <c r="L156" s="19">
        <v>0</v>
      </c>
      <c r="M156" s="33">
        <v>0</v>
      </c>
      <c r="N156" s="31"/>
      <c r="O156" s="19"/>
      <c r="P156" s="19"/>
      <c r="Q156" s="33"/>
      <c r="R156" s="45">
        <v>2</v>
      </c>
      <c r="S156" s="61">
        <f t="shared" si="24"/>
        <v>0</v>
      </c>
      <c r="T156" s="17">
        <f t="shared" si="25"/>
        <v>0</v>
      </c>
      <c r="U156" s="50">
        <f t="shared" si="26"/>
        <v>0</v>
      </c>
      <c r="V156" s="87"/>
      <c r="W156" s="65">
        <f t="shared" si="27"/>
        <v>287231.02164036</v>
      </c>
      <c r="X156" s="18">
        <f t="shared" si="28"/>
        <v>710330.5461681945</v>
      </c>
      <c r="Y156" s="18">
        <f t="shared" si="29"/>
        <v>0</v>
      </c>
      <c r="Z156" s="18">
        <f t="shared" si="34"/>
        <v>0</v>
      </c>
      <c r="AA156" s="18">
        <f t="shared" si="30"/>
        <v>0</v>
      </c>
      <c r="AB156" s="66">
        <f t="shared" si="31"/>
        <v>290.6</v>
      </c>
      <c r="AC156" s="70">
        <v>0</v>
      </c>
      <c r="AD156" s="65">
        <f t="shared" si="33"/>
        <v>997852.1678085545</v>
      </c>
      <c r="AE156" s="66">
        <f t="shared" si="32"/>
        <v>483958.3013871489</v>
      </c>
    </row>
    <row r="157" spans="1:31" ht="14.25" customHeight="1">
      <c r="A157" s="28" t="s">
        <v>57</v>
      </c>
      <c r="B157" s="31">
        <v>163</v>
      </c>
      <c r="C157" s="32">
        <v>1299988</v>
      </c>
      <c r="D157" s="43">
        <v>1278745</v>
      </c>
      <c r="E157" s="31">
        <v>1</v>
      </c>
      <c r="F157" s="19"/>
      <c r="G157" s="19"/>
      <c r="H157" s="19"/>
      <c r="I157" s="33"/>
      <c r="J157" s="31">
        <v>163</v>
      </c>
      <c r="K157" s="19">
        <v>100</v>
      </c>
      <c r="L157" s="19"/>
      <c r="M157" s="33"/>
      <c r="N157" s="34">
        <v>1391</v>
      </c>
      <c r="O157" s="20">
        <v>3831</v>
      </c>
      <c r="P157" s="19"/>
      <c r="Q157" s="33"/>
      <c r="R157" s="43">
        <v>5222</v>
      </c>
      <c r="S157" s="61">
        <f t="shared" si="24"/>
        <v>1</v>
      </c>
      <c r="T157" s="17">
        <f t="shared" si="25"/>
        <v>0</v>
      </c>
      <c r="U157" s="50">
        <f t="shared" si="26"/>
        <v>0</v>
      </c>
      <c r="V157" s="87"/>
      <c r="W157" s="65">
        <f t="shared" si="27"/>
        <v>738836.569234773</v>
      </c>
      <c r="X157" s="18">
        <f t="shared" si="28"/>
        <v>2407562.77686438</v>
      </c>
      <c r="Y157" s="18">
        <f t="shared" si="29"/>
        <v>53204</v>
      </c>
      <c r="Z157" s="18">
        <f t="shared" si="34"/>
        <v>1588520</v>
      </c>
      <c r="AA157" s="18">
        <f t="shared" si="30"/>
        <v>887740</v>
      </c>
      <c r="AB157" s="66">
        <f t="shared" si="31"/>
        <v>758756.6000000001</v>
      </c>
      <c r="AC157" s="70">
        <v>24.60609614</v>
      </c>
      <c r="AD157" s="65">
        <f t="shared" si="33"/>
        <v>6434619.946099153</v>
      </c>
      <c r="AE157" s="66">
        <f t="shared" si="32"/>
        <v>5970746.460183482</v>
      </c>
    </row>
    <row r="158" spans="1:31" ht="14.25" customHeight="1">
      <c r="A158" s="28" t="s">
        <v>189</v>
      </c>
      <c r="B158" s="31">
        <v>170</v>
      </c>
      <c r="C158" s="32">
        <v>277602</v>
      </c>
      <c r="D158" s="43">
        <v>261824</v>
      </c>
      <c r="E158" s="31">
        <v>3</v>
      </c>
      <c r="F158" s="19">
        <v>3</v>
      </c>
      <c r="G158" s="19"/>
      <c r="H158" s="19"/>
      <c r="I158" s="33"/>
      <c r="J158" s="31"/>
      <c r="K158" s="19">
        <v>34</v>
      </c>
      <c r="L158" s="19"/>
      <c r="M158" s="33"/>
      <c r="N158" s="31"/>
      <c r="O158" s="20">
        <v>1594</v>
      </c>
      <c r="P158" s="19"/>
      <c r="Q158" s="33"/>
      <c r="R158" s="43">
        <v>1594</v>
      </c>
      <c r="S158" s="61">
        <f t="shared" si="24"/>
        <v>6</v>
      </c>
      <c r="T158" s="17">
        <f t="shared" si="25"/>
        <v>0</v>
      </c>
      <c r="U158" s="50">
        <f t="shared" si="26"/>
        <v>0</v>
      </c>
      <c r="V158" s="87"/>
      <c r="W158" s="65">
        <f t="shared" si="27"/>
        <v>196237.88995064187</v>
      </c>
      <c r="X158" s="18">
        <f t="shared" si="28"/>
        <v>471538.8056413311</v>
      </c>
      <c r="Y158" s="18">
        <f t="shared" si="29"/>
        <v>319224</v>
      </c>
      <c r="Z158" s="18">
        <f t="shared" si="34"/>
        <v>205360</v>
      </c>
      <c r="AA158" s="18">
        <f t="shared" si="30"/>
        <v>270980</v>
      </c>
      <c r="AB158" s="66">
        <f t="shared" si="31"/>
        <v>231608.2</v>
      </c>
      <c r="AC158" s="70">
        <v>32.73394004</v>
      </c>
      <c r="AD158" s="65">
        <f t="shared" si="33"/>
        <v>1694948.895591973</v>
      </c>
      <c r="AE158" s="66">
        <f t="shared" si="32"/>
        <v>1820732.6137072004</v>
      </c>
    </row>
    <row r="159" spans="1:31" ht="14.25" customHeight="1">
      <c r="A159" s="28" t="s">
        <v>160</v>
      </c>
      <c r="B159" s="31">
        <v>479</v>
      </c>
      <c r="C159" s="32">
        <v>376211</v>
      </c>
      <c r="D159" s="43">
        <v>376211</v>
      </c>
      <c r="E159" s="31">
        <v>1</v>
      </c>
      <c r="F159" s="19"/>
      <c r="G159" s="19"/>
      <c r="H159" s="19"/>
      <c r="I159" s="33"/>
      <c r="J159" s="31"/>
      <c r="K159" s="19">
        <v>58</v>
      </c>
      <c r="L159" s="19"/>
      <c r="M159" s="33"/>
      <c r="N159" s="31"/>
      <c r="O159" s="20">
        <v>2680</v>
      </c>
      <c r="P159" s="19"/>
      <c r="Q159" s="33"/>
      <c r="R159" s="43">
        <v>2680</v>
      </c>
      <c r="S159" s="61">
        <f t="shared" si="24"/>
        <v>1</v>
      </c>
      <c r="T159" s="17">
        <f t="shared" si="25"/>
        <v>0</v>
      </c>
      <c r="U159" s="50">
        <f t="shared" si="26"/>
        <v>0</v>
      </c>
      <c r="V159" s="87"/>
      <c r="W159" s="65">
        <f t="shared" si="27"/>
        <v>312296.0129361671</v>
      </c>
      <c r="X159" s="18">
        <f t="shared" si="28"/>
        <v>684458.7697906755</v>
      </c>
      <c r="Y159" s="18">
        <f t="shared" si="29"/>
        <v>53204</v>
      </c>
      <c r="Z159" s="18">
        <f t="shared" si="34"/>
        <v>350320</v>
      </c>
      <c r="AA159" s="18">
        <f t="shared" si="30"/>
        <v>455600</v>
      </c>
      <c r="AB159" s="66">
        <f t="shared" si="31"/>
        <v>389404.00000000006</v>
      </c>
      <c r="AC159" s="70">
        <v>21.92315546</v>
      </c>
      <c r="AD159" s="65">
        <f t="shared" si="33"/>
        <v>2245282.782726843</v>
      </c>
      <c r="AE159" s="66">
        <f t="shared" si="32"/>
        <v>1974988.4525753944</v>
      </c>
    </row>
    <row r="160" spans="1:31" ht="14.25" customHeight="1">
      <c r="A160" s="28" t="s">
        <v>84</v>
      </c>
      <c r="B160" s="34">
        <v>1090</v>
      </c>
      <c r="C160" s="32">
        <v>2305214</v>
      </c>
      <c r="D160" s="43">
        <v>2254869</v>
      </c>
      <c r="E160" s="31">
        <v>5</v>
      </c>
      <c r="F160" s="19">
        <v>1</v>
      </c>
      <c r="G160" s="19">
        <v>1</v>
      </c>
      <c r="H160" s="19">
        <v>0</v>
      </c>
      <c r="I160" s="33">
        <v>0</v>
      </c>
      <c r="J160" s="31">
        <v>234</v>
      </c>
      <c r="K160" s="19">
        <v>177</v>
      </c>
      <c r="L160" s="19">
        <v>36</v>
      </c>
      <c r="M160" s="33">
        <v>0</v>
      </c>
      <c r="N160" s="34">
        <v>4937</v>
      </c>
      <c r="O160" s="20">
        <v>6515</v>
      </c>
      <c r="P160" s="19">
        <v>816</v>
      </c>
      <c r="Q160" s="33">
        <v>0</v>
      </c>
      <c r="R160" s="43">
        <v>14151</v>
      </c>
      <c r="S160" s="61">
        <f t="shared" si="24"/>
        <v>6</v>
      </c>
      <c r="T160" s="17">
        <f t="shared" si="25"/>
        <v>1</v>
      </c>
      <c r="U160" s="50">
        <f t="shared" si="26"/>
        <v>0</v>
      </c>
      <c r="V160" s="87"/>
      <c r="W160" s="65">
        <f t="shared" si="27"/>
        <v>1755532.5779741877</v>
      </c>
      <c r="X160" s="18">
        <f t="shared" si="28"/>
        <v>4313327.494885122</v>
      </c>
      <c r="Y160" s="18">
        <f t="shared" si="29"/>
        <v>444448</v>
      </c>
      <c r="Z160" s="18">
        <f t="shared" si="34"/>
        <v>4368120</v>
      </c>
      <c r="AA160" s="18">
        <f t="shared" si="30"/>
        <v>2379320</v>
      </c>
      <c r="AB160" s="66">
        <f t="shared" si="31"/>
        <v>2056140.3</v>
      </c>
      <c r="AC160" s="70">
        <v>26.12444392</v>
      </c>
      <c r="AD160" s="65">
        <f t="shared" si="33"/>
        <v>15316888.37285931</v>
      </c>
      <c r="AE160" s="66">
        <f t="shared" si="32"/>
        <v>14631304.3046987</v>
      </c>
    </row>
    <row r="161" spans="1:31" ht="14.25" customHeight="1">
      <c r="A161" s="28" t="s">
        <v>197</v>
      </c>
      <c r="B161" s="31">
        <v>27</v>
      </c>
      <c r="C161" s="32">
        <v>632000</v>
      </c>
      <c r="D161" s="43">
        <v>624000</v>
      </c>
      <c r="E161" s="31">
        <v>1</v>
      </c>
      <c r="F161" s="19"/>
      <c r="G161" s="19"/>
      <c r="H161" s="19"/>
      <c r="I161" s="33"/>
      <c r="J161" s="31">
        <v>33</v>
      </c>
      <c r="K161" s="19">
        <v>52</v>
      </c>
      <c r="L161" s="19"/>
      <c r="M161" s="33"/>
      <c r="N161" s="31">
        <v>250</v>
      </c>
      <c r="O161" s="20">
        <v>1273</v>
      </c>
      <c r="P161" s="19"/>
      <c r="Q161" s="33"/>
      <c r="R161" s="43">
        <v>1522</v>
      </c>
      <c r="S161" s="61">
        <f t="shared" si="24"/>
        <v>1</v>
      </c>
      <c r="T161" s="17">
        <f t="shared" si="25"/>
        <v>0</v>
      </c>
      <c r="U161" s="50">
        <f t="shared" si="26"/>
        <v>0</v>
      </c>
      <c r="V161" s="87"/>
      <c r="W161" s="65">
        <f t="shared" si="27"/>
        <v>279038.2227075196</v>
      </c>
      <c r="X161" s="18">
        <f t="shared" si="28"/>
        <v>1151472.2580565307</v>
      </c>
      <c r="Y161" s="18">
        <f t="shared" si="29"/>
        <v>53204</v>
      </c>
      <c r="Z161" s="18">
        <f t="shared" si="34"/>
        <v>513400</v>
      </c>
      <c r="AA161" s="18">
        <f t="shared" si="30"/>
        <v>258910</v>
      </c>
      <c r="AB161" s="66">
        <f t="shared" si="31"/>
        <v>221146.6</v>
      </c>
      <c r="AC161" s="70">
        <v>31.00642217</v>
      </c>
      <c r="AD161" s="65">
        <f t="shared" si="33"/>
        <v>2477171.08076405</v>
      </c>
      <c r="AE161" s="66">
        <f t="shared" si="32"/>
        <v>2583975.7958853</v>
      </c>
    </row>
    <row r="162" spans="1:31" ht="14.25" customHeight="1">
      <c r="A162" s="28" t="s">
        <v>198</v>
      </c>
      <c r="B162" s="31">
        <v>97</v>
      </c>
      <c r="C162" s="32">
        <v>356345</v>
      </c>
      <c r="D162" s="43">
        <v>350345</v>
      </c>
      <c r="E162" s="31"/>
      <c r="F162" s="19"/>
      <c r="G162" s="19"/>
      <c r="H162" s="19"/>
      <c r="I162" s="33"/>
      <c r="J162" s="31">
        <v>115</v>
      </c>
      <c r="K162" s="19"/>
      <c r="L162" s="19"/>
      <c r="M162" s="33"/>
      <c r="N162" s="34">
        <v>1980</v>
      </c>
      <c r="O162" s="19"/>
      <c r="P162" s="19"/>
      <c r="Q162" s="33"/>
      <c r="R162" s="43">
        <v>2048</v>
      </c>
      <c r="S162" s="61">
        <f t="shared" si="24"/>
        <v>0</v>
      </c>
      <c r="T162" s="17">
        <f t="shared" si="25"/>
        <v>0</v>
      </c>
      <c r="U162" s="50">
        <f t="shared" si="26"/>
        <v>0</v>
      </c>
      <c r="V162" s="87"/>
      <c r="W162" s="65">
        <f t="shared" si="27"/>
        <v>218255.37805995665</v>
      </c>
      <c r="X162" s="18">
        <f t="shared" si="28"/>
        <v>636129.4919339713</v>
      </c>
      <c r="Y162" s="18">
        <f t="shared" si="29"/>
        <v>0</v>
      </c>
      <c r="Z162" s="18">
        <f t="shared" si="34"/>
        <v>694600</v>
      </c>
      <c r="AA162" s="18">
        <f t="shared" si="30"/>
        <v>336600</v>
      </c>
      <c r="AB162" s="66">
        <f t="shared" si="31"/>
        <v>297574.4</v>
      </c>
      <c r="AC162" s="70">
        <v>32.81092269</v>
      </c>
      <c r="AD162" s="65">
        <f t="shared" si="33"/>
        <v>2183159.269993928</v>
      </c>
      <c r="AE162" s="66">
        <f t="shared" si="32"/>
        <v>2348198.7064461517</v>
      </c>
    </row>
    <row r="163" spans="1:31" ht="14.25" customHeight="1">
      <c r="A163" s="28" t="s">
        <v>108</v>
      </c>
      <c r="B163" s="31">
        <v>426</v>
      </c>
      <c r="C163" s="32">
        <v>2739776</v>
      </c>
      <c r="D163" s="43">
        <v>2510145</v>
      </c>
      <c r="E163" s="31">
        <v>1</v>
      </c>
      <c r="F163" s="19">
        <v>1</v>
      </c>
      <c r="G163" s="19">
        <v>1</v>
      </c>
      <c r="H163" s="19"/>
      <c r="I163" s="33"/>
      <c r="J163" s="31">
        <v>127</v>
      </c>
      <c r="K163" s="19">
        <v>394</v>
      </c>
      <c r="L163" s="19"/>
      <c r="M163" s="33"/>
      <c r="N163" s="34">
        <v>1217</v>
      </c>
      <c r="O163" s="20">
        <v>9880</v>
      </c>
      <c r="P163" s="19"/>
      <c r="Q163" s="33"/>
      <c r="R163" s="43">
        <v>15832</v>
      </c>
      <c r="S163" s="61">
        <f t="shared" si="24"/>
        <v>2</v>
      </c>
      <c r="T163" s="17">
        <f t="shared" si="25"/>
        <v>1</v>
      </c>
      <c r="U163" s="50">
        <f t="shared" si="26"/>
        <v>0</v>
      </c>
      <c r="V163" s="87"/>
      <c r="W163" s="65">
        <f t="shared" si="27"/>
        <v>1696871.238334652</v>
      </c>
      <c r="X163" s="18">
        <f t="shared" si="28"/>
        <v>4816084.488106484</v>
      </c>
      <c r="Y163" s="18">
        <f t="shared" si="29"/>
        <v>231632</v>
      </c>
      <c r="Z163" s="18">
        <f t="shared" si="34"/>
        <v>3146840</v>
      </c>
      <c r="AA163" s="18">
        <f t="shared" si="30"/>
        <v>1886490</v>
      </c>
      <c r="AB163" s="66">
        <f t="shared" si="31"/>
        <v>2300389.6</v>
      </c>
      <c r="AC163" s="70">
        <v>32.71800803</v>
      </c>
      <c r="AD163" s="65">
        <f t="shared" si="33"/>
        <v>14078307.326441135</v>
      </c>
      <c r="AE163" s="66">
        <f t="shared" si="32"/>
        <v>15119034.152119508</v>
      </c>
    </row>
    <row r="164" spans="1:31" ht="14.25" customHeight="1">
      <c r="A164" s="28" t="s">
        <v>19</v>
      </c>
      <c r="B164" s="31">
        <v>144</v>
      </c>
      <c r="C164" s="32">
        <v>331980</v>
      </c>
      <c r="D164" s="43">
        <v>326423</v>
      </c>
      <c r="E164" s="31">
        <v>0</v>
      </c>
      <c r="F164" s="19">
        <v>0</v>
      </c>
      <c r="G164" s="19">
        <v>0</v>
      </c>
      <c r="H164" s="19">
        <v>0</v>
      </c>
      <c r="I164" s="33">
        <v>0</v>
      </c>
      <c r="J164" s="31"/>
      <c r="K164" s="19">
        <v>43</v>
      </c>
      <c r="L164" s="19"/>
      <c r="M164" s="33"/>
      <c r="N164" s="31"/>
      <c r="O164" s="20">
        <v>1614</v>
      </c>
      <c r="P164" s="19"/>
      <c r="Q164" s="33"/>
      <c r="R164" s="43">
        <v>2671</v>
      </c>
      <c r="S164" s="61">
        <f t="shared" si="24"/>
        <v>0</v>
      </c>
      <c r="T164" s="17">
        <f t="shared" si="25"/>
        <v>0</v>
      </c>
      <c r="U164" s="50">
        <f t="shared" si="26"/>
        <v>0</v>
      </c>
      <c r="V164" s="87"/>
      <c r="W164" s="65">
        <f t="shared" si="27"/>
        <v>221742.83350766703</v>
      </c>
      <c r="X164" s="18">
        <f t="shared" si="28"/>
        <v>591521.226697539</v>
      </c>
      <c r="Y164" s="18">
        <f t="shared" si="29"/>
        <v>0</v>
      </c>
      <c r="Z164" s="18">
        <f t="shared" si="34"/>
        <v>259720.00000000003</v>
      </c>
      <c r="AA164" s="18">
        <f t="shared" si="30"/>
        <v>274380</v>
      </c>
      <c r="AB164" s="66">
        <f t="shared" si="31"/>
        <v>388096.30000000005</v>
      </c>
      <c r="AC164" s="70">
        <v>39.33150003</v>
      </c>
      <c r="AD164" s="65">
        <f t="shared" si="33"/>
        <v>1735460.360205206</v>
      </c>
      <c r="AE164" s="66">
        <f t="shared" si="32"/>
        <v>2070346.9404700727</v>
      </c>
    </row>
    <row r="165" spans="1:31" ht="14.25" customHeight="1">
      <c r="A165" s="28" t="s">
        <v>123</v>
      </c>
      <c r="B165" s="34">
        <v>1707</v>
      </c>
      <c r="C165" s="32">
        <v>3933805</v>
      </c>
      <c r="D165" s="43">
        <v>3933805</v>
      </c>
      <c r="E165" s="31">
        <v>15</v>
      </c>
      <c r="F165" s="19"/>
      <c r="G165" s="19"/>
      <c r="H165" s="19"/>
      <c r="I165" s="33"/>
      <c r="J165" s="31">
        <v>633</v>
      </c>
      <c r="K165" s="19">
        <v>173</v>
      </c>
      <c r="L165" s="19">
        <v>7</v>
      </c>
      <c r="M165" s="33">
        <v>0</v>
      </c>
      <c r="N165" s="34">
        <v>4897</v>
      </c>
      <c r="O165" s="20">
        <v>6687</v>
      </c>
      <c r="P165" s="19">
        <v>460</v>
      </c>
      <c r="Q165" s="33">
        <v>0</v>
      </c>
      <c r="R165" s="43">
        <v>12850</v>
      </c>
      <c r="S165" s="61">
        <f t="shared" si="24"/>
        <v>15</v>
      </c>
      <c r="T165" s="17">
        <f t="shared" si="25"/>
        <v>0</v>
      </c>
      <c r="U165" s="50">
        <f t="shared" si="26"/>
        <v>0</v>
      </c>
      <c r="V165" s="87"/>
      <c r="W165" s="65">
        <f t="shared" si="27"/>
        <v>3040409.1261385116</v>
      </c>
      <c r="X165" s="18">
        <f t="shared" si="28"/>
        <v>7643131.085648149</v>
      </c>
      <c r="Y165" s="18">
        <f t="shared" si="29"/>
        <v>798060</v>
      </c>
      <c r="Z165" s="18">
        <f t="shared" si="34"/>
        <v>5234900</v>
      </c>
      <c r="AA165" s="18">
        <f t="shared" si="30"/>
        <v>2213080</v>
      </c>
      <c r="AB165" s="66">
        <f t="shared" si="31"/>
        <v>1867105.0000000002</v>
      </c>
      <c r="AC165" s="70">
        <v>30.167047714313174</v>
      </c>
      <c r="AD165" s="65">
        <f t="shared" si="33"/>
        <v>20796685.21178666</v>
      </c>
      <c r="AE165" s="66">
        <f t="shared" si="32"/>
        <v>21379135.039219875</v>
      </c>
    </row>
    <row r="166" spans="1:31" ht="14.25" customHeight="1">
      <c r="A166" s="28" t="s">
        <v>26</v>
      </c>
      <c r="B166" s="31">
        <v>8</v>
      </c>
      <c r="C166" s="32">
        <v>361129</v>
      </c>
      <c r="D166" s="43">
        <v>361129</v>
      </c>
      <c r="E166" s="31">
        <v>0</v>
      </c>
      <c r="F166" s="19">
        <v>0</v>
      </c>
      <c r="G166" s="19">
        <v>0</v>
      </c>
      <c r="H166" s="19">
        <v>0</v>
      </c>
      <c r="I166" s="33">
        <v>0</v>
      </c>
      <c r="J166" s="31">
        <v>64</v>
      </c>
      <c r="K166" s="19">
        <v>38</v>
      </c>
      <c r="L166" s="19">
        <v>0</v>
      </c>
      <c r="M166" s="33">
        <v>0</v>
      </c>
      <c r="N166" s="31">
        <v>598</v>
      </c>
      <c r="O166" s="20">
        <v>1202</v>
      </c>
      <c r="P166" s="19">
        <v>0</v>
      </c>
      <c r="Q166" s="33">
        <v>0</v>
      </c>
      <c r="R166" s="43">
        <v>1800</v>
      </c>
      <c r="S166" s="61">
        <f t="shared" si="24"/>
        <v>0</v>
      </c>
      <c r="T166" s="17">
        <f t="shared" si="25"/>
        <v>0</v>
      </c>
      <c r="U166" s="50">
        <f t="shared" si="26"/>
        <v>0</v>
      </c>
      <c r="V166" s="87"/>
      <c r="W166" s="65">
        <f t="shared" si="27"/>
        <v>135722.24617362965</v>
      </c>
      <c r="X166" s="18">
        <f t="shared" si="28"/>
        <v>656267.099593851</v>
      </c>
      <c r="Y166" s="18">
        <f t="shared" si="29"/>
        <v>0</v>
      </c>
      <c r="Z166" s="18">
        <f t="shared" si="34"/>
        <v>616080</v>
      </c>
      <c r="AA166" s="18">
        <f t="shared" si="30"/>
        <v>306000</v>
      </c>
      <c r="AB166" s="66">
        <f t="shared" si="31"/>
        <v>261540.00000000003</v>
      </c>
      <c r="AC166" s="70">
        <v>23.08879774</v>
      </c>
      <c r="AD166" s="65">
        <f t="shared" si="33"/>
        <v>1975609.3457674808</v>
      </c>
      <c r="AE166" s="66">
        <f t="shared" si="32"/>
        <v>1779230.5354554518</v>
      </c>
    </row>
    <row r="167" spans="1:31" ht="14.25" customHeight="1">
      <c r="A167" s="28" t="s">
        <v>64</v>
      </c>
      <c r="B167" s="31">
        <v>75</v>
      </c>
      <c r="C167" s="32">
        <v>234438</v>
      </c>
      <c r="D167" s="43">
        <v>203604</v>
      </c>
      <c r="E167" s="31"/>
      <c r="F167" s="19"/>
      <c r="G167" s="19"/>
      <c r="H167" s="19"/>
      <c r="I167" s="33"/>
      <c r="J167" s="31"/>
      <c r="K167" s="19"/>
      <c r="L167" s="19"/>
      <c r="M167" s="33"/>
      <c r="N167" s="31"/>
      <c r="O167" s="19"/>
      <c r="P167" s="19"/>
      <c r="Q167" s="33"/>
      <c r="R167" s="45"/>
      <c r="S167" s="61">
        <f t="shared" si="24"/>
        <v>0</v>
      </c>
      <c r="T167" s="17">
        <f t="shared" si="25"/>
        <v>0</v>
      </c>
      <c r="U167" s="50">
        <f t="shared" si="26"/>
        <v>0</v>
      </c>
      <c r="V167" s="87"/>
      <c r="W167" s="65">
        <f t="shared" si="27"/>
        <v>144567.06114690678</v>
      </c>
      <c r="X167" s="18">
        <f t="shared" si="28"/>
        <v>364112.88136245654</v>
      </c>
      <c r="Y167" s="18">
        <f t="shared" si="29"/>
        <v>0</v>
      </c>
      <c r="Z167" s="18">
        <f t="shared" si="34"/>
        <v>0</v>
      </c>
      <c r="AA167" s="18">
        <f t="shared" si="30"/>
        <v>0</v>
      </c>
      <c r="AB167" s="66">
        <f t="shared" si="31"/>
        <v>0</v>
      </c>
      <c r="AC167" s="70">
        <v>24.380488892963633</v>
      </c>
      <c r="AD167" s="65">
        <f t="shared" si="33"/>
        <v>508679.9425093633</v>
      </c>
      <c r="AE167" s="66">
        <f t="shared" si="32"/>
        <v>469943.3545086536</v>
      </c>
    </row>
    <row r="168" spans="1:31" ht="14.25" customHeight="1">
      <c r="A168" s="28" t="s">
        <v>20</v>
      </c>
      <c r="B168" s="31">
        <v>33</v>
      </c>
      <c r="C168" s="32">
        <v>516784</v>
      </c>
      <c r="D168" s="43">
        <v>489829</v>
      </c>
      <c r="E168" s="31">
        <v>1</v>
      </c>
      <c r="F168" s="19"/>
      <c r="G168" s="19"/>
      <c r="H168" s="19"/>
      <c r="I168" s="33"/>
      <c r="J168" s="31">
        <v>26</v>
      </c>
      <c r="K168" s="19">
        <v>22</v>
      </c>
      <c r="L168" s="19"/>
      <c r="M168" s="33"/>
      <c r="N168" s="31">
        <v>430</v>
      </c>
      <c r="O168" s="19">
        <v>1774</v>
      </c>
      <c r="P168" s="19"/>
      <c r="Q168" s="33"/>
      <c r="R168" s="43">
        <v>2065</v>
      </c>
      <c r="S168" s="61">
        <f t="shared" si="24"/>
        <v>1</v>
      </c>
      <c r="T168" s="17">
        <f t="shared" si="25"/>
        <v>0</v>
      </c>
      <c r="U168" s="50">
        <f t="shared" si="26"/>
        <v>0</v>
      </c>
      <c r="V168" s="87"/>
      <c r="W168" s="65">
        <f t="shared" si="27"/>
        <v>243858.24997480548</v>
      </c>
      <c r="X168" s="18">
        <f t="shared" si="28"/>
        <v>897779.0369347188</v>
      </c>
      <c r="Y168" s="18">
        <f t="shared" si="29"/>
        <v>53204</v>
      </c>
      <c r="Z168" s="18">
        <f t="shared" si="34"/>
        <v>289920</v>
      </c>
      <c r="AA168" s="18">
        <f t="shared" si="30"/>
        <v>374680</v>
      </c>
      <c r="AB168" s="66">
        <f t="shared" si="31"/>
        <v>300044.5</v>
      </c>
      <c r="AC168" s="70">
        <v>30.67295886</v>
      </c>
      <c r="AD168" s="65">
        <f t="shared" si="33"/>
        <v>2159485.7869095244</v>
      </c>
      <c r="AE168" s="66">
        <f t="shared" si="32"/>
        <v>2239631.3432624694</v>
      </c>
    </row>
    <row r="169" spans="1:31" ht="14.25" customHeight="1">
      <c r="A169" s="28" t="s">
        <v>46</v>
      </c>
      <c r="B169" s="34">
        <v>1663</v>
      </c>
      <c r="C169" s="32">
        <v>12651278</v>
      </c>
      <c r="D169" s="43">
        <v>12419005</v>
      </c>
      <c r="E169" s="31">
        <v>10</v>
      </c>
      <c r="F169" s="19">
        <v>8</v>
      </c>
      <c r="G169" s="19">
        <v>2</v>
      </c>
      <c r="H169" s="19">
        <v>1</v>
      </c>
      <c r="I169" s="33"/>
      <c r="J169" s="31">
        <v>367</v>
      </c>
      <c r="K169" s="19">
        <v>934</v>
      </c>
      <c r="L169" s="19">
        <v>106</v>
      </c>
      <c r="M169" s="33"/>
      <c r="N169" s="34">
        <v>2418</v>
      </c>
      <c r="O169" s="20">
        <v>34142</v>
      </c>
      <c r="P169" s="20">
        <v>5240</v>
      </c>
      <c r="Q169" s="33"/>
      <c r="R169" s="43">
        <v>46294</v>
      </c>
      <c r="S169" s="61">
        <f t="shared" si="24"/>
        <v>18</v>
      </c>
      <c r="T169" s="17">
        <f t="shared" si="25"/>
        <v>3</v>
      </c>
      <c r="U169" s="50">
        <f t="shared" si="26"/>
        <v>0</v>
      </c>
      <c r="V169" s="87"/>
      <c r="W169" s="65">
        <f t="shared" si="27"/>
        <v>8299392.7450830685</v>
      </c>
      <c r="X169" s="18">
        <f t="shared" si="28"/>
        <v>24918675.428678595</v>
      </c>
      <c r="Y169" s="18">
        <f t="shared" si="29"/>
        <v>1333344</v>
      </c>
      <c r="Z169" s="18">
        <f t="shared" si="34"/>
        <v>13410320</v>
      </c>
      <c r="AA169" s="18">
        <f t="shared" si="30"/>
        <v>8992400</v>
      </c>
      <c r="AB169" s="66">
        <f t="shared" si="31"/>
        <v>6726518.2</v>
      </c>
      <c r="AC169" s="70">
        <v>32.07639347</v>
      </c>
      <c r="AD169" s="65">
        <f t="shared" si="33"/>
        <v>63680650.37376167</v>
      </c>
      <c r="AE169" s="66">
        <f t="shared" si="32"/>
        <v>67652736.19193149</v>
      </c>
    </row>
    <row r="170" spans="1:31" ht="14.25" customHeight="1">
      <c r="A170" s="28" t="s">
        <v>71</v>
      </c>
      <c r="B170" s="31">
        <v>35</v>
      </c>
      <c r="C170" s="32">
        <v>245000</v>
      </c>
      <c r="D170" s="43">
        <v>230000</v>
      </c>
      <c r="E170" s="31"/>
      <c r="F170" s="19"/>
      <c r="G170" s="19"/>
      <c r="H170" s="19"/>
      <c r="I170" s="33"/>
      <c r="J170" s="31">
        <v>22</v>
      </c>
      <c r="K170" s="19">
        <v>26</v>
      </c>
      <c r="L170" s="19"/>
      <c r="M170" s="33"/>
      <c r="N170" s="31">
        <v>50</v>
      </c>
      <c r="O170" s="20">
        <v>1693</v>
      </c>
      <c r="P170" s="19"/>
      <c r="Q170" s="33"/>
      <c r="R170" s="43">
        <v>1843</v>
      </c>
      <c r="S170" s="61">
        <f t="shared" si="24"/>
        <v>0</v>
      </c>
      <c r="T170" s="17">
        <f t="shared" si="25"/>
        <v>0</v>
      </c>
      <c r="U170" s="50">
        <f t="shared" si="26"/>
        <v>0</v>
      </c>
      <c r="V170" s="87"/>
      <c r="W170" s="65">
        <f t="shared" si="27"/>
        <v>129437.755344339</v>
      </c>
      <c r="X170" s="18">
        <f t="shared" si="28"/>
        <v>412724.2018901353</v>
      </c>
      <c r="Y170" s="18">
        <f t="shared" si="29"/>
        <v>0</v>
      </c>
      <c r="Z170" s="18">
        <f t="shared" si="34"/>
        <v>289920</v>
      </c>
      <c r="AA170" s="18">
        <f t="shared" si="30"/>
        <v>296310</v>
      </c>
      <c r="AB170" s="66">
        <f t="shared" si="31"/>
        <v>267787.9</v>
      </c>
      <c r="AC170" s="70">
        <v>29.936235812685695</v>
      </c>
      <c r="AD170" s="65">
        <f t="shared" si="33"/>
        <v>1396179.8572344743</v>
      </c>
      <c r="AE170" s="66">
        <f t="shared" si="32"/>
        <v>1429481.8807343952</v>
      </c>
    </row>
    <row r="171" spans="1:31" ht="14.25" customHeight="1">
      <c r="A171" s="28" t="s">
        <v>112</v>
      </c>
      <c r="B171" s="31">
        <v>71</v>
      </c>
      <c r="C171" s="32">
        <v>2007287</v>
      </c>
      <c r="D171" s="43">
        <v>1899862</v>
      </c>
      <c r="E171" s="31">
        <v>1</v>
      </c>
      <c r="F171" s="19">
        <v>1</v>
      </c>
      <c r="G171" s="19"/>
      <c r="H171" s="19"/>
      <c r="I171" s="33"/>
      <c r="J171" s="31">
        <v>348</v>
      </c>
      <c r="K171" s="19">
        <v>192</v>
      </c>
      <c r="L171" s="19"/>
      <c r="M171" s="33"/>
      <c r="N171" s="31">
        <v>686</v>
      </c>
      <c r="O171" s="20">
        <v>3654</v>
      </c>
      <c r="P171" s="19"/>
      <c r="Q171" s="33"/>
      <c r="R171" s="43">
        <v>10069</v>
      </c>
      <c r="S171" s="61">
        <f t="shared" si="24"/>
        <v>2</v>
      </c>
      <c r="T171" s="17">
        <f t="shared" si="25"/>
        <v>0</v>
      </c>
      <c r="U171" s="50">
        <f t="shared" si="26"/>
        <v>0</v>
      </c>
      <c r="V171" s="87"/>
      <c r="W171" s="65">
        <f t="shared" si="27"/>
        <v>914488.3331252492</v>
      </c>
      <c r="X171" s="18">
        <f t="shared" si="28"/>
        <v>3616845.8110610275</v>
      </c>
      <c r="Y171" s="18">
        <f t="shared" si="29"/>
        <v>106408</v>
      </c>
      <c r="Z171" s="18">
        <f t="shared" si="34"/>
        <v>3261600</v>
      </c>
      <c r="AA171" s="18">
        <f t="shared" si="30"/>
        <v>737800</v>
      </c>
      <c r="AB171" s="66">
        <f t="shared" si="31"/>
        <v>1463025.7000000002</v>
      </c>
      <c r="AC171" s="70">
        <v>31.88606918</v>
      </c>
      <c r="AD171" s="65">
        <f t="shared" si="33"/>
        <v>10100167.844186276</v>
      </c>
      <c r="AE171" s="66">
        <f t="shared" si="32"/>
        <v>10695565.115398375</v>
      </c>
    </row>
    <row r="172" spans="1:31" ht="14.25" customHeight="1">
      <c r="A172" s="28" t="s">
        <v>155</v>
      </c>
      <c r="B172" s="31">
        <v>197</v>
      </c>
      <c r="C172" s="32">
        <v>779969</v>
      </c>
      <c r="D172" s="43">
        <v>2569805</v>
      </c>
      <c r="E172" s="31"/>
      <c r="F172" s="19"/>
      <c r="G172" s="19"/>
      <c r="H172" s="19">
        <v>2</v>
      </c>
      <c r="I172" s="33">
        <v>1</v>
      </c>
      <c r="J172" s="31">
        <v>17</v>
      </c>
      <c r="K172" s="19">
        <v>147</v>
      </c>
      <c r="L172" s="19">
        <v>25</v>
      </c>
      <c r="M172" s="33"/>
      <c r="N172" s="31">
        <v>269</v>
      </c>
      <c r="O172" s="20">
        <v>7942</v>
      </c>
      <c r="P172" s="19">
        <v>838</v>
      </c>
      <c r="Q172" s="33"/>
      <c r="R172" s="43">
        <v>9657</v>
      </c>
      <c r="S172" s="61">
        <f t="shared" si="24"/>
        <v>0</v>
      </c>
      <c r="T172" s="17">
        <f t="shared" si="25"/>
        <v>2</v>
      </c>
      <c r="U172" s="50">
        <f t="shared" si="26"/>
        <v>1</v>
      </c>
      <c r="V172" s="87"/>
      <c r="W172" s="65">
        <f t="shared" si="27"/>
        <v>493064.73835458176</v>
      </c>
      <c r="X172" s="18">
        <f t="shared" si="28"/>
        <v>4933794.9427982215</v>
      </c>
      <c r="Y172" s="18">
        <f t="shared" si="29"/>
        <v>662224</v>
      </c>
      <c r="Z172" s="18">
        <f aca="true" t="shared" si="35" ref="Z172:Z205">6.04*(J172+K172)*1000+52.38*(L172+M172)*1000</f>
        <v>2300060</v>
      </c>
      <c r="AA172" s="18">
        <f t="shared" si="30"/>
        <v>1840010</v>
      </c>
      <c r="AB172" s="66">
        <f t="shared" si="31"/>
        <v>1403162.1</v>
      </c>
      <c r="AC172" s="70">
        <v>40.52132468</v>
      </c>
      <c r="AD172" s="65">
        <f t="shared" si="33"/>
        <v>11632315.781152802</v>
      </c>
      <c r="AE172" s="66">
        <f t="shared" si="32"/>
        <v>14126096.355729956</v>
      </c>
    </row>
    <row r="173" spans="1:31" ht="14.25" customHeight="1">
      <c r="A173" s="28" t="s">
        <v>144</v>
      </c>
      <c r="B173" s="31">
        <v>32</v>
      </c>
      <c r="C173" s="32">
        <v>381924</v>
      </c>
      <c r="D173" s="43">
        <v>378083</v>
      </c>
      <c r="E173" s="31">
        <v>0</v>
      </c>
      <c r="F173" s="19">
        <v>0</v>
      </c>
      <c r="G173" s="19">
        <v>0</v>
      </c>
      <c r="H173" s="19">
        <v>0</v>
      </c>
      <c r="I173" s="33">
        <v>0</v>
      </c>
      <c r="J173" s="31">
        <v>145</v>
      </c>
      <c r="K173" s="19">
        <v>5</v>
      </c>
      <c r="L173" s="19">
        <v>0</v>
      </c>
      <c r="M173" s="33">
        <v>0</v>
      </c>
      <c r="N173" s="34">
        <v>4335</v>
      </c>
      <c r="O173" s="19">
        <v>470</v>
      </c>
      <c r="P173" s="19">
        <v>0</v>
      </c>
      <c r="Q173" s="33">
        <v>0</v>
      </c>
      <c r="R173" s="43">
        <v>4849</v>
      </c>
      <c r="S173" s="61">
        <f t="shared" si="24"/>
        <v>0</v>
      </c>
      <c r="T173" s="17">
        <f t="shared" si="25"/>
        <v>0</v>
      </c>
      <c r="U173" s="50">
        <f t="shared" si="26"/>
        <v>0</v>
      </c>
      <c r="V173" s="87"/>
      <c r="W173" s="65">
        <f t="shared" si="27"/>
        <v>186663.98716187256</v>
      </c>
      <c r="X173" s="18">
        <f t="shared" si="28"/>
        <v>687960.195903541</v>
      </c>
      <c r="Y173" s="18">
        <f t="shared" si="29"/>
        <v>0</v>
      </c>
      <c r="Z173" s="18">
        <f t="shared" si="35"/>
        <v>906000</v>
      </c>
      <c r="AA173" s="18">
        <f t="shared" si="30"/>
        <v>816850</v>
      </c>
      <c r="AB173" s="66">
        <f t="shared" si="31"/>
        <v>704559.7000000001</v>
      </c>
      <c r="AC173" s="70">
        <v>33.84051173</v>
      </c>
      <c r="AD173" s="65">
        <f t="shared" si="33"/>
        <v>3302033.8830654137</v>
      </c>
      <c r="AE173" s="66">
        <f t="shared" si="32"/>
        <v>3612851.7276359117</v>
      </c>
    </row>
    <row r="174" spans="1:31" ht="14.25" customHeight="1">
      <c r="A174" s="28" t="s">
        <v>183</v>
      </c>
      <c r="B174" s="31">
        <v>129</v>
      </c>
      <c r="C174" s="32">
        <v>342112</v>
      </c>
      <c r="D174" s="43">
        <v>325292</v>
      </c>
      <c r="E174" s="31"/>
      <c r="F174" s="19"/>
      <c r="G174" s="19"/>
      <c r="H174" s="19"/>
      <c r="I174" s="33"/>
      <c r="J174" s="31">
        <v>174</v>
      </c>
      <c r="K174" s="19"/>
      <c r="L174" s="19"/>
      <c r="M174" s="33"/>
      <c r="N174" s="34">
        <v>3531</v>
      </c>
      <c r="O174" s="19"/>
      <c r="P174" s="19"/>
      <c r="Q174" s="33"/>
      <c r="R174" s="43">
        <v>3499</v>
      </c>
      <c r="S174" s="61">
        <f t="shared" si="24"/>
        <v>0</v>
      </c>
      <c r="T174" s="17">
        <f t="shared" si="25"/>
        <v>0</v>
      </c>
      <c r="U174" s="50">
        <f t="shared" si="26"/>
        <v>0</v>
      </c>
      <c r="V174" s="87"/>
      <c r="W174" s="65">
        <f t="shared" si="27"/>
        <v>222748.41321160996</v>
      </c>
      <c r="X174" s="18">
        <f t="shared" si="28"/>
        <v>589414.4223261379</v>
      </c>
      <c r="Y174" s="18">
        <f t="shared" si="29"/>
        <v>0</v>
      </c>
      <c r="Z174" s="18">
        <f t="shared" si="35"/>
        <v>1050960</v>
      </c>
      <c r="AA174" s="18">
        <f t="shared" si="30"/>
        <v>600270</v>
      </c>
      <c r="AB174" s="66">
        <f t="shared" si="31"/>
        <v>508404.7</v>
      </c>
      <c r="AC174" s="70">
        <v>31.96805437</v>
      </c>
      <c r="AD174" s="65">
        <f t="shared" si="33"/>
        <v>2971797.535537748</v>
      </c>
      <c r="AE174" s="66">
        <f t="shared" si="32"/>
        <v>3151368.338204457</v>
      </c>
    </row>
    <row r="175" spans="1:31" ht="14.25" customHeight="1">
      <c r="A175" s="28" t="s">
        <v>177</v>
      </c>
      <c r="B175" s="31">
        <v>4</v>
      </c>
      <c r="C175" s="32">
        <v>2242</v>
      </c>
      <c r="D175" s="45">
        <v>0</v>
      </c>
      <c r="E175" s="31">
        <v>0</v>
      </c>
      <c r="F175" s="19">
        <v>0</v>
      </c>
      <c r="G175" s="19">
        <v>0</v>
      </c>
      <c r="H175" s="19">
        <v>0</v>
      </c>
      <c r="I175" s="33">
        <v>0</v>
      </c>
      <c r="J175" s="34">
        <v>6.541</v>
      </c>
      <c r="K175" s="20">
        <v>39.648</v>
      </c>
      <c r="L175" s="20">
        <v>2.432</v>
      </c>
      <c r="M175" s="33">
        <v>0</v>
      </c>
      <c r="N175" s="31">
        <v>320</v>
      </c>
      <c r="O175" s="20">
        <v>2060</v>
      </c>
      <c r="P175" s="19">
        <v>0</v>
      </c>
      <c r="Q175" s="33">
        <v>0</v>
      </c>
      <c r="R175" s="43">
        <v>2380</v>
      </c>
      <c r="S175" s="61">
        <f t="shared" si="24"/>
        <v>0</v>
      </c>
      <c r="T175" s="17">
        <f t="shared" si="25"/>
        <v>0</v>
      </c>
      <c r="U175" s="50">
        <f t="shared" si="26"/>
        <v>0</v>
      </c>
      <c r="V175" s="87"/>
      <c r="W175" s="65">
        <f t="shared" si="27"/>
        <v>1469.1937469929085</v>
      </c>
      <c r="X175" s="18">
        <f t="shared" si="28"/>
        <v>0</v>
      </c>
      <c r="Y175" s="18">
        <f t="shared" si="29"/>
        <v>0</v>
      </c>
      <c r="Z175" s="18">
        <f t="shared" si="35"/>
        <v>406369.7200000001</v>
      </c>
      <c r="AA175" s="18">
        <f t="shared" si="30"/>
        <v>404600</v>
      </c>
      <c r="AB175" s="66">
        <f t="shared" si="31"/>
        <v>345814</v>
      </c>
      <c r="AC175" s="70">
        <v>32.27610187</v>
      </c>
      <c r="AD175" s="65">
        <f t="shared" si="33"/>
        <v>1158252.913746993</v>
      </c>
      <c r="AE175" s="66">
        <f t="shared" si="32"/>
        <v>1234662.6658030923</v>
      </c>
    </row>
    <row r="176" spans="1:31" ht="14.25" customHeight="1">
      <c r="A176" s="28" t="s">
        <v>31</v>
      </c>
      <c r="B176" s="31">
        <v>152</v>
      </c>
      <c r="C176" s="32">
        <v>352911</v>
      </c>
      <c r="D176" s="43">
        <v>352911</v>
      </c>
      <c r="E176" s="31">
        <v>0</v>
      </c>
      <c r="F176" s="19">
        <v>0</v>
      </c>
      <c r="G176" s="19">
        <v>0</v>
      </c>
      <c r="H176" s="19">
        <v>0</v>
      </c>
      <c r="I176" s="33">
        <v>0</v>
      </c>
      <c r="J176" s="31">
        <v>54</v>
      </c>
      <c r="K176" s="19">
        <v>56</v>
      </c>
      <c r="L176" s="19">
        <v>0</v>
      </c>
      <c r="M176" s="33">
        <v>0</v>
      </c>
      <c r="N176" s="31">
        <v>312</v>
      </c>
      <c r="O176" s="20">
        <v>1627</v>
      </c>
      <c r="P176" s="19">
        <v>0</v>
      </c>
      <c r="Q176" s="33">
        <v>0</v>
      </c>
      <c r="R176" s="43">
        <v>2036</v>
      </c>
      <c r="S176" s="61">
        <f t="shared" si="24"/>
        <v>0</v>
      </c>
      <c r="T176" s="17">
        <f t="shared" si="25"/>
        <v>0</v>
      </c>
      <c r="U176" s="50">
        <f t="shared" si="26"/>
        <v>0</v>
      </c>
      <c r="V176" s="87"/>
      <c r="W176" s="65">
        <f t="shared" si="27"/>
        <v>236249.24853668024</v>
      </c>
      <c r="X176" s="18">
        <f t="shared" si="28"/>
        <v>640919.5833091545</v>
      </c>
      <c r="Y176" s="18">
        <f t="shared" si="29"/>
        <v>0</v>
      </c>
      <c r="Z176" s="18">
        <f t="shared" si="35"/>
        <v>664400</v>
      </c>
      <c r="AA176" s="18">
        <f t="shared" si="30"/>
        <v>329630</v>
      </c>
      <c r="AB176" s="66">
        <f t="shared" si="31"/>
        <v>295830.80000000005</v>
      </c>
      <c r="AC176" s="70">
        <v>26.88519884</v>
      </c>
      <c r="AD176" s="65">
        <f t="shared" si="33"/>
        <v>2167029.6318458347</v>
      </c>
      <c r="AE176" s="66">
        <f t="shared" si="32"/>
        <v>2099707.7772434806</v>
      </c>
    </row>
    <row r="177" spans="1:31" ht="14.25" customHeight="1">
      <c r="A177" s="28" t="s">
        <v>151</v>
      </c>
      <c r="B177" s="31">
        <v>286</v>
      </c>
      <c r="C177" s="32">
        <v>1751935</v>
      </c>
      <c r="D177" s="43">
        <v>3569859</v>
      </c>
      <c r="E177" s="31"/>
      <c r="F177" s="19"/>
      <c r="G177" s="19"/>
      <c r="H177" s="19"/>
      <c r="I177" s="33">
        <v>2</v>
      </c>
      <c r="J177" s="31">
        <v>36</v>
      </c>
      <c r="K177" s="19">
        <v>245</v>
      </c>
      <c r="L177" s="19">
        <v>38</v>
      </c>
      <c r="M177" s="33"/>
      <c r="N177" s="31">
        <v>284</v>
      </c>
      <c r="O177" s="20">
        <v>10962</v>
      </c>
      <c r="P177" s="20">
        <v>1219</v>
      </c>
      <c r="Q177" s="33"/>
      <c r="R177" s="43">
        <v>11108</v>
      </c>
      <c r="S177" s="61">
        <f t="shared" si="24"/>
        <v>0</v>
      </c>
      <c r="T177" s="17">
        <f t="shared" si="25"/>
        <v>0</v>
      </c>
      <c r="U177" s="50">
        <f t="shared" si="26"/>
        <v>2</v>
      </c>
      <c r="V177" s="87"/>
      <c r="W177" s="65">
        <f t="shared" si="27"/>
        <v>1066888.7272709212</v>
      </c>
      <c r="X177" s="18">
        <f t="shared" si="28"/>
        <v>6917178.989833012</v>
      </c>
      <c r="Y177" s="18">
        <f t="shared" si="29"/>
        <v>823552</v>
      </c>
      <c r="Z177" s="18">
        <f t="shared" si="35"/>
        <v>3687680</v>
      </c>
      <c r="AA177" s="18">
        <f t="shared" si="30"/>
        <v>2557890</v>
      </c>
      <c r="AB177" s="66">
        <f t="shared" si="31"/>
        <v>1613992.4000000001</v>
      </c>
      <c r="AC177" s="70">
        <v>29.34279325</v>
      </c>
      <c r="AD177" s="65">
        <f t="shared" si="33"/>
        <v>16667182.117103934</v>
      </c>
      <c r="AE177" s="66">
        <f t="shared" si="32"/>
        <v>16886693.547396414</v>
      </c>
    </row>
    <row r="178" spans="1:31" ht="14.25" customHeight="1">
      <c r="A178" s="28" t="s">
        <v>36</v>
      </c>
      <c r="B178" s="31">
        <v>447</v>
      </c>
      <c r="C178" s="32">
        <v>10380274</v>
      </c>
      <c r="D178" s="43">
        <v>10222220</v>
      </c>
      <c r="E178" s="31">
        <v>27</v>
      </c>
      <c r="F178" s="19">
        <v>14</v>
      </c>
      <c r="G178" s="19">
        <v>3</v>
      </c>
      <c r="H178" s="19">
        <v>4</v>
      </c>
      <c r="I178" s="33">
        <v>2</v>
      </c>
      <c r="J178" s="31">
        <v>215</v>
      </c>
      <c r="K178" s="19">
        <v>599</v>
      </c>
      <c r="L178" s="19">
        <v>158</v>
      </c>
      <c r="M178" s="33">
        <v>12</v>
      </c>
      <c r="N178" s="34">
        <v>2222</v>
      </c>
      <c r="O178" s="20">
        <v>23852</v>
      </c>
      <c r="P178" s="20">
        <v>5833</v>
      </c>
      <c r="Q178" s="33">
        <v>513</v>
      </c>
      <c r="R178" s="43">
        <v>48510</v>
      </c>
      <c r="S178" s="61">
        <f t="shared" si="24"/>
        <v>41</v>
      </c>
      <c r="T178" s="17">
        <f t="shared" si="25"/>
        <v>7</v>
      </c>
      <c r="U178" s="50">
        <f t="shared" si="26"/>
        <v>2</v>
      </c>
      <c r="V178" s="87"/>
      <c r="W178" s="65">
        <f t="shared" si="27"/>
        <v>5414303.451252954</v>
      </c>
      <c r="X178" s="18">
        <f t="shared" si="28"/>
        <v>20399344.425318465</v>
      </c>
      <c r="Y178" s="18">
        <f t="shared" si="29"/>
        <v>3881484</v>
      </c>
      <c r="Z178" s="18">
        <f t="shared" si="35"/>
        <v>13821160</v>
      </c>
      <c r="AA178" s="18">
        <f t="shared" si="30"/>
        <v>8241244</v>
      </c>
      <c r="AB178" s="66">
        <f t="shared" si="31"/>
        <v>7048503.000000001</v>
      </c>
      <c r="AC178" s="70">
        <v>26.38600289</v>
      </c>
      <c r="AD178" s="65">
        <f t="shared" si="33"/>
        <v>58806038.87657142</v>
      </c>
      <c r="AE178" s="66">
        <f t="shared" si="32"/>
        <v>56450742.46657711</v>
      </c>
    </row>
    <row r="179" spans="1:31" ht="14.25" customHeight="1">
      <c r="A179" s="28" t="s">
        <v>146</v>
      </c>
      <c r="B179" s="31">
        <v>284</v>
      </c>
      <c r="C179" s="32">
        <v>296662</v>
      </c>
      <c r="D179" s="43">
        <v>296662</v>
      </c>
      <c r="E179" s="31"/>
      <c r="F179" s="19"/>
      <c r="G179" s="19"/>
      <c r="H179" s="19"/>
      <c r="I179" s="33"/>
      <c r="J179" s="31">
        <v>12</v>
      </c>
      <c r="K179" s="19"/>
      <c r="L179" s="19"/>
      <c r="M179" s="33"/>
      <c r="N179" s="31"/>
      <c r="O179" s="19"/>
      <c r="P179" s="19"/>
      <c r="Q179" s="33"/>
      <c r="R179" s="45">
        <v>3</v>
      </c>
      <c r="S179" s="61">
        <f t="shared" si="24"/>
        <v>0</v>
      </c>
      <c r="T179" s="17">
        <f t="shared" si="25"/>
        <v>0</v>
      </c>
      <c r="U179" s="50">
        <f t="shared" si="26"/>
        <v>0</v>
      </c>
      <c r="V179" s="87"/>
      <c r="W179" s="65">
        <f t="shared" si="27"/>
        <v>229699.25301457502</v>
      </c>
      <c r="X179" s="18">
        <f t="shared" si="28"/>
        <v>536153.2896301768</v>
      </c>
      <c r="Y179" s="18">
        <f t="shared" si="29"/>
        <v>0</v>
      </c>
      <c r="Z179" s="18">
        <f t="shared" si="35"/>
        <v>72480</v>
      </c>
      <c r="AA179" s="18">
        <f t="shared" si="30"/>
        <v>0</v>
      </c>
      <c r="AB179" s="66">
        <f t="shared" si="31"/>
        <v>435.90000000000003</v>
      </c>
      <c r="AC179" s="70">
        <v>23.34114275</v>
      </c>
      <c r="AD179" s="65">
        <f t="shared" si="33"/>
        <v>838768.4426447519</v>
      </c>
      <c r="AE179" s="66">
        <f t="shared" si="32"/>
        <v>759203.3458540987</v>
      </c>
    </row>
    <row r="180" spans="1:31" ht="14.25" customHeight="1">
      <c r="A180" s="28" t="s">
        <v>41</v>
      </c>
      <c r="B180" s="31">
        <v>26</v>
      </c>
      <c r="C180" s="32">
        <v>223812</v>
      </c>
      <c r="D180" s="43">
        <v>213116</v>
      </c>
      <c r="E180" s="31">
        <v>1</v>
      </c>
      <c r="F180" s="19"/>
      <c r="G180" s="19"/>
      <c r="H180" s="19"/>
      <c r="I180" s="33"/>
      <c r="J180" s="34">
        <v>47.307</v>
      </c>
      <c r="K180" s="20">
        <v>44.808</v>
      </c>
      <c r="L180" s="19"/>
      <c r="M180" s="33"/>
      <c r="N180" s="31">
        <v>115</v>
      </c>
      <c r="O180" s="20">
        <v>1456</v>
      </c>
      <c r="P180" s="19"/>
      <c r="Q180" s="33"/>
      <c r="R180" s="43">
        <v>1574</v>
      </c>
      <c r="S180" s="61">
        <f t="shared" si="24"/>
        <v>1</v>
      </c>
      <c r="T180" s="17">
        <f t="shared" si="25"/>
        <v>0</v>
      </c>
      <c r="U180" s="50">
        <f t="shared" si="26"/>
        <v>0</v>
      </c>
      <c r="V180" s="87"/>
      <c r="W180" s="65">
        <f t="shared" si="27"/>
        <v>112965.8671388002</v>
      </c>
      <c r="X180" s="18">
        <f t="shared" si="28"/>
        <v>381611.1247295913</v>
      </c>
      <c r="Y180" s="18">
        <f t="shared" si="29"/>
        <v>53204</v>
      </c>
      <c r="Z180" s="18">
        <f t="shared" si="35"/>
        <v>556374.6000000001</v>
      </c>
      <c r="AA180" s="18">
        <f t="shared" si="30"/>
        <v>267070</v>
      </c>
      <c r="AB180" s="66">
        <f t="shared" si="31"/>
        <v>228702.2</v>
      </c>
      <c r="AC180" s="70">
        <v>18.98299072</v>
      </c>
      <c r="AD180" s="65">
        <f t="shared" si="33"/>
        <v>1599927.7918683917</v>
      </c>
      <c r="AE180" s="66">
        <f t="shared" si="32"/>
        <v>1322650.4387189099</v>
      </c>
    </row>
    <row r="181" spans="1:31" ht="14.25" customHeight="1">
      <c r="A181" s="28" t="s">
        <v>44</v>
      </c>
      <c r="B181" s="31">
        <v>0</v>
      </c>
      <c r="C181" s="33">
        <v>0</v>
      </c>
      <c r="D181" s="43">
        <v>1347298</v>
      </c>
      <c r="E181" s="31">
        <v>6</v>
      </c>
      <c r="F181" s="19">
        <v>3</v>
      </c>
      <c r="G181" s="19"/>
      <c r="H181" s="19"/>
      <c r="I181" s="33"/>
      <c r="J181" s="34">
        <v>23.658</v>
      </c>
      <c r="K181" s="19"/>
      <c r="L181" s="19"/>
      <c r="M181" s="33"/>
      <c r="N181" s="31"/>
      <c r="O181" s="19"/>
      <c r="P181" s="19"/>
      <c r="Q181" s="33"/>
      <c r="R181" s="45">
        <v>1</v>
      </c>
      <c r="S181" s="61">
        <f t="shared" si="24"/>
        <v>9</v>
      </c>
      <c r="T181" s="17">
        <f t="shared" si="25"/>
        <v>0</v>
      </c>
      <c r="U181" s="50">
        <f t="shared" si="26"/>
        <v>0</v>
      </c>
      <c r="V181" s="87"/>
      <c r="W181" s="65">
        <f t="shared" si="27"/>
        <v>0</v>
      </c>
      <c r="X181" s="18">
        <f t="shared" si="28"/>
        <v>2540343.0535690757</v>
      </c>
      <c r="Y181" s="18">
        <f t="shared" si="29"/>
        <v>478836</v>
      </c>
      <c r="Z181" s="18">
        <f t="shared" si="35"/>
        <v>142894.32000000004</v>
      </c>
      <c r="AA181" s="18">
        <f t="shared" si="30"/>
        <v>0</v>
      </c>
      <c r="AB181" s="66">
        <f t="shared" si="31"/>
        <v>145.3</v>
      </c>
      <c r="AC181" s="70"/>
      <c r="AD181" s="65">
        <f t="shared" si="33"/>
        <v>3162218.6735690753</v>
      </c>
      <c r="AE181" s="66">
        <f t="shared" si="32"/>
        <v>1533676.0566810016</v>
      </c>
    </row>
    <row r="182" spans="1:31" ht="14.25" customHeight="1">
      <c r="A182" s="28" t="s">
        <v>29</v>
      </c>
      <c r="B182" s="31">
        <v>31</v>
      </c>
      <c r="C182" s="32">
        <v>337920</v>
      </c>
      <c r="D182" s="43">
        <v>323671</v>
      </c>
      <c r="E182" s="31">
        <v>0</v>
      </c>
      <c r="F182" s="19">
        <v>0</v>
      </c>
      <c r="G182" s="19">
        <v>0</v>
      </c>
      <c r="H182" s="19">
        <v>0</v>
      </c>
      <c r="I182" s="33">
        <v>0</v>
      </c>
      <c r="J182" s="31">
        <v>4</v>
      </c>
      <c r="K182" s="19">
        <v>50</v>
      </c>
      <c r="L182" s="19"/>
      <c r="M182" s="33"/>
      <c r="N182" s="31"/>
      <c r="O182" s="20">
        <v>1985</v>
      </c>
      <c r="P182" s="19"/>
      <c r="Q182" s="33"/>
      <c r="R182" s="43">
        <v>2014</v>
      </c>
      <c r="S182" s="61">
        <f t="shared" si="24"/>
        <v>0</v>
      </c>
      <c r="T182" s="17">
        <f t="shared" si="25"/>
        <v>0</v>
      </c>
      <c r="U182" s="50">
        <f t="shared" si="26"/>
        <v>0</v>
      </c>
      <c r="V182" s="87"/>
      <c r="W182" s="65">
        <f t="shared" si="27"/>
        <v>166893.31622843124</v>
      </c>
      <c r="X182" s="18">
        <f t="shared" si="28"/>
        <v>586395.2134714144</v>
      </c>
      <c r="Y182" s="18">
        <f t="shared" si="29"/>
        <v>0</v>
      </c>
      <c r="Z182" s="18">
        <f t="shared" si="35"/>
        <v>326160</v>
      </c>
      <c r="AA182" s="18">
        <f t="shared" si="30"/>
        <v>337450</v>
      </c>
      <c r="AB182" s="66">
        <f t="shared" si="31"/>
        <v>292634.2</v>
      </c>
      <c r="AC182" s="70">
        <v>29.2915549</v>
      </c>
      <c r="AD182" s="65">
        <f t="shared" si="33"/>
        <v>1709532.7296998457</v>
      </c>
      <c r="AE182" s="66">
        <f t="shared" si="32"/>
        <v>1730471.066400723</v>
      </c>
    </row>
    <row r="183" spans="1:31" ht="14.25" customHeight="1">
      <c r="A183" s="28" t="s">
        <v>114</v>
      </c>
      <c r="B183" s="31">
        <v>144</v>
      </c>
      <c r="C183" s="32">
        <v>1420825</v>
      </c>
      <c r="D183" s="43">
        <v>1762503</v>
      </c>
      <c r="E183" s="31">
        <v>4</v>
      </c>
      <c r="F183" s="19">
        <v>3</v>
      </c>
      <c r="G183" s="19"/>
      <c r="H183" s="19"/>
      <c r="I183" s="33"/>
      <c r="J183" s="31">
        <v>322</v>
      </c>
      <c r="K183" s="19">
        <v>170</v>
      </c>
      <c r="L183" s="19">
        <v>7</v>
      </c>
      <c r="M183" s="33"/>
      <c r="N183" s="34">
        <v>1384</v>
      </c>
      <c r="O183" s="20">
        <v>6880</v>
      </c>
      <c r="P183" s="19">
        <v>337</v>
      </c>
      <c r="Q183" s="33">
        <v>0</v>
      </c>
      <c r="R183" s="43">
        <v>8661</v>
      </c>
      <c r="S183" s="61">
        <f t="shared" si="24"/>
        <v>7</v>
      </c>
      <c r="T183" s="17">
        <f t="shared" si="25"/>
        <v>0</v>
      </c>
      <c r="U183" s="50">
        <f t="shared" si="26"/>
        <v>0</v>
      </c>
      <c r="V183" s="87"/>
      <c r="W183" s="65">
        <f t="shared" si="27"/>
        <v>778760.585989814</v>
      </c>
      <c r="X183" s="18">
        <f t="shared" si="28"/>
        <v>3348306.6242685695</v>
      </c>
      <c r="Y183" s="18">
        <f t="shared" si="29"/>
        <v>372428</v>
      </c>
      <c r="Z183" s="18">
        <f t="shared" si="35"/>
        <v>3338340</v>
      </c>
      <c r="AA183" s="18">
        <f t="shared" si="30"/>
        <v>1583490</v>
      </c>
      <c r="AB183" s="66">
        <f t="shared" si="31"/>
        <v>1258443.3</v>
      </c>
      <c r="AC183" s="70">
        <v>22.71711457</v>
      </c>
      <c r="AD183" s="65">
        <f t="shared" si="33"/>
        <v>10679768.510258384</v>
      </c>
      <c r="AE183" s="66">
        <f t="shared" si="32"/>
        <v>9546731.174390439</v>
      </c>
    </row>
    <row r="184" spans="1:31" ht="14.25" customHeight="1">
      <c r="A184" s="28" t="s">
        <v>147</v>
      </c>
      <c r="B184" s="31">
        <v>125</v>
      </c>
      <c r="C184" s="32">
        <v>742541</v>
      </c>
      <c r="D184" s="43">
        <v>735102</v>
      </c>
      <c r="E184" s="31">
        <v>0</v>
      </c>
      <c r="F184" s="19">
        <v>0</v>
      </c>
      <c r="G184" s="19">
        <v>0</v>
      </c>
      <c r="H184" s="19">
        <v>0</v>
      </c>
      <c r="I184" s="33">
        <v>0</v>
      </c>
      <c r="J184" s="34">
        <v>53.976</v>
      </c>
      <c r="K184" s="20">
        <v>106.448</v>
      </c>
      <c r="L184" s="19">
        <v>0</v>
      </c>
      <c r="M184" s="33">
        <v>0</v>
      </c>
      <c r="N184" s="31">
        <v>397</v>
      </c>
      <c r="O184" s="20">
        <v>3163</v>
      </c>
      <c r="P184" s="19">
        <v>0</v>
      </c>
      <c r="Q184" s="33">
        <v>0</v>
      </c>
      <c r="R184" s="43">
        <v>4414</v>
      </c>
      <c r="S184" s="61">
        <f t="shared" si="24"/>
        <v>0</v>
      </c>
      <c r="T184" s="17">
        <f t="shared" si="25"/>
        <v>0</v>
      </c>
      <c r="U184" s="50">
        <f t="shared" si="26"/>
        <v>0</v>
      </c>
      <c r="V184" s="87"/>
      <c r="W184" s="65">
        <f t="shared" si="27"/>
        <v>432442.25058091193</v>
      </c>
      <c r="X184" s="18">
        <f t="shared" si="28"/>
        <v>1362727.619542754</v>
      </c>
      <c r="Y184" s="18">
        <f t="shared" si="29"/>
        <v>0</v>
      </c>
      <c r="Z184" s="18">
        <f t="shared" si="35"/>
        <v>968960.9599999998</v>
      </c>
      <c r="AA184" s="18">
        <f t="shared" si="30"/>
        <v>605200</v>
      </c>
      <c r="AB184" s="66">
        <f t="shared" si="31"/>
        <v>641354.2000000001</v>
      </c>
      <c r="AC184" s="70">
        <v>26.82937502</v>
      </c>
      <c r="AD184" s="65">
        <f t="shared" si="33"/>
        <v>4010685.030123666</v>
      </c>
      <c r="AE184" s="66">
        <f t="shared" si="32"/>
        <v>3882057.349295159</v>
      </c>
    </row>
    <row r="185" spans="1:31" ht="14.25" customHeight="1">
      <c r="A185" s="28" t="s">
        <v>22</v>
      </c>
      <c r="B185" s="31">
        <v>14</v>
      </c>
      <c r="C185" s="32">
        <v>219847</v>
      </c>
      <c r="D185" s="43">
        <v>201280</v>
      </c>
      <c r="E185" s="31">
        <v>0</v>
      </c>
      <c r="F185" s="19">
        <v>0</v>
      </c>
      <c r="G185" s="19">
        <v>0</v>
      </c>
      <c r="H185" s="19">
        <v>0</v>
      </c>
      <c r="I185" s="33">
        <v>0</v>
      </c>
      <c r="J185" s="31">
        <v>47</v>
      </c>
      <c r="K185" s="19">
        <v>18</v>
      </c>
      <c r="L185" s="19">
        <v>0</v>
      </c>
      <c r="M185" s="33">
        <v>0</v>
      </c>
      <c r="N185" s="31">
        <v>304</v>
      </c>
      <c r="O185" s="19">
        <v>598</v>
      </c>
      <c r="P185" s="19">
        <v>0</v>
      </c>
      <c r="Q185" s="33">
        <v>0</v>
      </c>
      <c r="R185" s="45">
        <v>953</v>
      </c>
      <c r="S185" s="61">
        <f t="shared" si="24"/>
        <v>0</v>
      </c>
      <c r="T185" s="17">
        <f t="shared" si="25"/>
        <v>0</v>
      </c>
      <c r="U185" s="50">
        <f t="shared" si="26"/>
        <v>0</v>
      </c>
      <c r="V185" s="87"/>
      <c r="W185" s="65">
        <f t="shared" si="27"/>
        <v>98586.01772945734</v>
      </c>
      <c r="X185" s="18">
        <f t="shared" si="28"/>
        <v>359841.09709676466</v>
      </c>
      <c r="Y185" s="18">
        <f t="shared" si="29"/>
        <v>0</v>
      </c>
      <c r="Z185" s="18">
        <f t="shared" si="35"/>
        <v>392600</v>
      </c>
      <c r="AA185" s="18">
        <f t="shared" si="30"/>
        <v>153340</v>
      </c>
      <c r="AB185" s="66">
        <f t="shared" si="31"/>
        <v>138470.90000000002</v>
      </c>
      <c r="AC185" s="70">
        <v>29.47321506</v>
      </c>
      <c r="AD185" s="65">
        <f t="shared" si="33"/>
        <v>1142838.0148262219</v>
      </c>
      <c r="AE185" s="66">
        <f t="shared" si="32"/>
        <v>1160572.4278056182</v>
      </c>
    </row>
    <row r="186" spans="1:31" ht="14.25" customHeight="1">
      <c r="A186" s="28" t="s">
        <v>101</v>
      </c>
      <c r="B186" s="31">
        <v>162</v>
      </c>
      <c r="C186" s="32">
        <v>2629605</v>
      </c>
      <c r="D186" s="43">
        <v>2610898</v>
      </c>
      <c r="E186" s="31">
        <v>1</v>
      </c>
      <c r="F186" s="19">
        <v>1</v>
      </c>
      <c r="G186" s="19">
        <v>1</v>
      </c>
      <c r="H186" s="19">
        <v>2</v>
      </c>
      <c r="I186" s="33">
        <v>1</v>
      </c>
      <c r="J186" s="31">
        <v>93</v>
      </c>
      <c r="K186" s="19">
        <v>209</v>
      </c>
      <c r="L186" s="19">
        <v>39</v>
      </c>
      <c r="M186" s="33">
        <v>0</v>
      </c>
      <c r="N186" s="31">
        <v>904</v>
      </c>
      <c r="O186" s="20">
        <v>8462</v>
      </c>
      <c r="P186" s="20">
        <v>1946</v>
      </c>
      <c r="Q186" s="33">
        <v>0</v>
      </c>
      <c r="R186" s="43">
        <v>10718</v>
      </c>
      <c r="S186" s="61">
        <f t="shared" si="24"/>
        <v>2</v>
      </c>
      <c r="T186" s="17">
        <f t="shared" si="25"/>
        <v>3</v>
      </c>
      <c r="U186" s="50">
        <f t="shared" si="26"/>
        <v>1</v>
      </c>
      <c r="V186" s="87"/>
      <c r="W186" s="65">
        <f t="shared" si="27"/>
        <v>1356341.474283126</v>
      </c>
      <c r="X186" s="18">
        <f t="shared" si="28"/>
        <v>5014916.934225396</v>
      </c>
      <c r="Y186" s="18">
        <f t="shared" si="29"/>
        <v>893856</v>
      </c>
      <c r="Z186" s="18">
        <f t="shared" si="35"/>
        <v>3866900</v>
      </c>
      <c r="AA186" s="18">
        <f t="shared" si="30"/>
        <v>2623600</v>
      </c>
      <c r="AB186" s="66">
        <f t="shared" si="31"/>
        <v>1557325.4000000001</v>
      </c>
      <c r="AC186" s="70">
        <v>27.07078181</v>
      </c>
      <c r="AD186" s="65">
        <f t="shared" si="33"/>
        <v>15312939.808508523</v>
      </c>
      <c r="AE186" s="66">
        <f t="shared" si="32"/>
        <v>14888374.350790985</v>
      </c>
    </row>
    <row r="187" spans="1:31" ht="14.25" customHeight="1">
      <c r="A187" s="28" t="s">
        <v>62</v>
      </c>
      <c r="B187" s="31">
        <v>297</v>
      </c>
      <c r="C187" s="32">
        <v>3986510</v>
      </c>
      <c r="D187" s="43">
        <v>3967593</v>
      </c>
      <c r="E187" s="31">
        <v>15</v>
      </c>
      <c r="F187" s="19">
        <v>5</v>
      </c>
      <c r="G187" s="19">
        <v>1</v>
      </c>
      <c r="H187" s="19"/>
      <c r="I187" s="33">
        <v>1</v>
      </c>
      <c r="J187" s="31">
        <v>660</v>
      </c>
      <c r="K187" s="19">
        <v>379</v>
      </c>
      <c r="L187" s="19">
        <v>35</v>
      </c>
      <c r="M187" s="33">
        <v>0</v>
      </c>
      <c r="N187" s="34">
        <v>2239</v>
      </c>
      <c r="O187" s="20">
        <v>14668</v>
      </c>
      <c r="P187" s="19">
        <v>702</v>
      </c>
      <c r="Q187" s="33">
        <v>0</v>
      </c>
      <c r="R187" s="43">
        <v>16726</v>
      </c>
      <c r="S187" s="61">
        <f t="shared" si="24"/>
        <v>20</v>
      </c>
      <c r="T187" s="17">
        <f t="shared" si="25"/>
        <v>1</v>
      </c>
      <c r="U187" s="50">
        <f t="shared" si="26"/>
        <v>1</v>
      </c>
      <c r="V187" s="87"/>
      <c r="W187" s="65">
        <f t="shared" si="27"/>
        <v>2186895.063425235</v>
      </c>
      <c r="X187" s="18">
        <f t="shared" si="28"/>
        <v>7710625.239245466</v>
      </c>
      <c r="Y187" s="18">
        <f t="shared" si="29"/>
        <v>1601080</v>
      </c>
      <c r="Z187" s="18">
        <f t="shared" si="35"/>
        <v>8108860</v>
      </c>
      <c r="AA187" s="18">
        <f t="shared" si="30"/>
        <v>3246250</v>
      </c>
      <c r="AB187" s="66">
        <f t="shared" si="31"/>
        <v>2430287.8000000003</v>
      </c>
      <c r="AC187" s="70">
        <v>28.07062354</v>
      </c>
      <c r="AD187" s="65">
        <f t="shared" si="33"/>
        <v>25283998.102670703</v>
      </c>
      <c r="AE187" s="66">
        <f t="shared" si="32"/>
        <v>25038015.741665874</v>
      </c>
    </row>
    <row r="188" spans="1:31" ht="14.25" customHeight="1">
      <c r="A188" s="28" t="s">
        <v>134</v>
      </c>
      <c r="B188" s="31">
        <v>424</v>
      </c>
      <c r="C188" s="32">
        <v>57900</v>
      </c>
      <c r="D188" s="43">
        <v>43259</v>
      </c>
      <c r="E188" s="31">
        <v>0</v>
      </c>
      <c r="F188" s="19">
        <v>0</v>
      </c>
      <c r="G188" s="19">
        <v>0</v>
      </c>
      <c r="H188" s="19">
        <v>0</v>
      </c>
      <c r="I188" s="33"/>
      <c r="J188" s="31">
        <v>52</v>
      </c>
      <c r="K188" s="19">
        <v>0</v>
      </c>
      <c r="L188" s="19">
        <v>0</v>
      </c>
      <c r="M188" s="33">
        <v>0</v>
      </c>
      <c r="N188" s="34">
        <v>1029</v>
      </c>
      <c r="O188" s="19">
        <v>0</v>
      </c>
      <c r="P188" s="19">
        <v>0</v>
      </c>
      <c r="Q188" s="33">
        <v>0</v>
      </c>
      <c r="R188" s="43">
        <v>1025</v>
      </c>
      <c r="S188" s="61">
        <f t="shared" si="24"/>
        <v>0</v>
      </c>
      <c r="T188" s="17">
        <f t="shared" si="25"/>
        <v>0</v>
      </c>
      <c r="U188" s="50">
        <f t="shared" si="26"/>
        <v>0</v>
      </c>
      <c r="V188" s="87"/>
      <c r="W188" s="65">
        <f t="shared" si="27"/>
        <v>60536.71194568684</v>
      </c>
      <c r="X188" s="18">
        <f t="shared" si="28"/>
        <v>74078.18585318814</v>
      </c>
      <c r="Y188" s="18">
        <f t="shared" si="29"/>
        <v>0</v>
      </c>
      <c r="Z188" s="18">
        <f t="shared" si="35"/>
        <v>314080</v>
      </c>
      <c r="AA188" s="18">
        <f t="shared" si="30"/>
        <v>174930</v>
      </c>
      <c r="AB188" s="66">
        <f t="shared" si="31"/>
        <v>148932.5</v>
      </c>
      <c r="AC188" s="70">
        <v>33.79512355</v>
      </c>
      <c r="AD188" s="65">
        <f t="shared" si="33"/>
        <v>772557.397798875</v>
      </c>
      <c r="AE188" s="66">
        <f t="shared" si="32"/>
        <v>844646.4466778849</v>
      </c>
    </row>
    <row r="189" spans="1:31" ht="14.25" customHeight="1">
      <c r="A189" s="28" t="s">
        <v>185</v>
      </c>
      <c r="B189" s="31">
        <v>150</v>
      </c>
      <c r="C189" s="32">
        <v>416000</v>
      </c>
      <c r="D189" s="43">
        <v>398138</v>
      </c>
      <c r="E189" s="31">
        <v>3</v>
      </c>
      <c r="F189" s="19"/>
      <c r="G189" s="19"/>
      <c r="H189" s="19"/>
      <c r="I189" s="33"/>
      <c r="J189" s="34">
        <v>95.006</v>
      </c>
      <c r="K189" s="20">
        <v>56.557</v>
      </c>
      <c r="L189" s="19"/>
      <c r="M189" s="33"/>
      <c r="N189" s="31">
        <v>295</v>
      </c>
      <c r="O189" s="20">
        <v>2056</v>
      </c>
      <c r="P189" s="19"/>
      <c r="Q189" s="33"/>
      <c r="R189" s="43">
        <v>2358</v>
      </c>
      <c r="S189" s="61">
        <f t="shared" si="24"/>
        <v>3</v>
      </c>
      <c r="T189" s="17">
        <f t="shared" si="25"/>
        <v>0</v>
      </c>
      <c r="U189" s="50">
        <f t="shared" si="26"/>
        <v>0</v>
      </c>
      <c r="V189" s="87"/>
      <c r="W189" s="65">
        <f t="shared" si="27"/>
        <v>271620.5602207394</v>
      </c>
      <c r="X189" s="18">
        <f t="shared" si="28"/>
        <v>725501.4639300591</v>
      </c>
      <c r="Y189" s="18">
        <f t="shared" si="29"/>
        <v>159612</v>
      </c>
      <c r="Z189" s="18">
        <f t="shared" si="35"/>
        <v>915440.5199999999</v>
      </c>
      <c r="AA189" s="18">
        <f t="shared" si="30"/>
        <v>399670</v>
      </c>
      <c r="AB189" s="66">
        <f t="shared" si="31"/>
        <v>342617.4</v>
      </c>
      <c r="AC189" s="70">
        <v>22.209158338263073</v>
      </c>
      <c r="AD189" s="65">
        <f t="shared" si="33"/>
        <v>2814461.9441507985</v>
      </c>
      <c r="AE189" s="66">
        <f t="shared" si="32"/>
        <v>2490137.0000970317</v>
      </c>
    </row>
    <row r="190" spans="1:31" ht="14.25" customHeight="1">
      <c r="A190" s="28" t="s">
        <v>59</v>
      </c>
      <c r="B190" s="31">
        <v>240</v>
      </c>
      <c r="C190" s="32">
        <v>495000</v>
      </c>
      <c r="D190" s="43">
        <v>498000</v>
      </c>
      <c r="E190" s="31">
        <v>2</v>
      </c>
      <c r="F190" s="19">
        <v>2</v>
      </c>
      <c r="G190" s="19"/>
      <c r="H190" s="19"/>
      <c r="I190" s="33"/>
      <c r="J190" s="34">
        <v>116.483</v>
      </c>
      <c r="K190" s="20">
        <v>50.645</v>
      </c>
      <c r="L190" s="19"/>
      <c r="M190" s="33"/>
      <c r="N190" s="31">
        <v>447</v>
      </c>
      <c r="O190" s="20">
        <v>2004</v>
      </c>
      <c r="P190" s="19"/>
      <c r="Q190" s="33"/>
      <c r="R190" s="43">
        <v>2451</v>
      </c>
      <c r="S190" s="61">
        <f t="shared" si="24"/>
        <v>4</v>
      </c>
      <c r="T190" s="17">
        <f t="shared" si="25"/>
        <v>0</v>
      </c>
      <c r="U190" s="50">
        <f t="shared" si="26"/>
        <v>0</v>
      </c>
      <c r="V190" s="87"/>
      <c r="W190" s="65">
        <f t="shared" si="27"/>
        <v>345945.9824859262</v>
      </c>
      <c r="X190" s="18">
        <f t="shared" si="28"/>
        <v>913178.0951587128</v>
      </c>
      <c r="Y190" s="18">
        <f t="shared" si="29"/>
        <v>212816</v>
      </c>
      <c r="Z190" s="18">
        <f t="shared" si="35"/>
        <v>1009453.1200000001</v>
      </c>
      <c r="AA190" s="18">
        <f t="shared" si="30"/>
        <v>416670</v>
      </c>
      <c r="AB190" s="66">
        <f t="shared" si="31"/>
        <v>356130.30000000005</v>
      </c>
      <c r="AC190" s="70">
        <v>25.5583999</v>
      </c>
      <c r="AD190" s="65">
        <f t="shared" si="33"/>
        <v>3254193.4976446386</v>
      </c>
      <c r="AE190" s="66">
        <f t="shared" si="32"/>
        <v>3075379.4641237147</v>
      </c>
    </row>
    <row r="191" spans="1:31" ht="14.25" customHeight="1">
      <c r="A191" s="28" t="s">
        <v>23</v>
      </c>
      <c r="B191" s="31">
        <v>357</v>
      </c>
      <c r="C191" s="32">
        <v>222498</v>
      </c>
      <c r="D191" s="43">
        <v>205336</v>
      </c>
      <c r="E191" s="31">
        <v>2</v>
      </c>
      <c r="F191" s="19"/>
      <c r="G191" s="19"/>
      <c r="H191" s="19"/>
      <c r="I191" s="33"/>
      <c r="J191" s="31">
        <v>18</v>
      </c>
      <c r="K191" s="19">
        <v>39</v>
      </c>
      <c r="L191" s="19"/>
      <c r="M191" s="33"/>
      <c r="N191" s="31">
        <v>250</v>
      </c>
      <c r="O191" s="20">
        <v>1000</v>
      </c>
      <c r="P191" s="19"/>
      <c r="Q191" s="33"/>
      <c r="R191" s="43">
        <v>1238</v>
      </c>
      <c r="S191" s="61">
        <f t="shared" si="24"/>
        <v>2</v>
      </c>
      <c r="T191" s="17">
        <f t="shared" si="25"/>
        <v>0</v>
      </c>
      <c r="U191" s="50">
        <f t="shared" si="26"/>
        <v>0</v>
      </c>
      <c r="V191" s="87"/>
      <c r="W191" s="65">
        <f t="shared" si="27"/>
        <v>187321.77740704836</v>
      </c>
      <c r="X191" s="18">
        <f t="shared" si="28"/>
        <v>367297.3891603225</v>
      </c>
      <c r="Y191" s="18">
        <f t="shared" si="29"/>
        <v>106408</v>
      </c>
      <c r="Z191" s="18">
        <f t="shared" si="35"/>
        <v>344280.00000000006</v>
      </c>
      <c r="AA191" s="18">
        <f t="shared" si="30"/>
        <v>212500</v>
      </c>
      <c r="AB191" s="66">
        <f t="shared" si="31"/>
        <v>179881.40000000002</v>
      </c>
      <c r="AC191" s="70">
        <v>31.357988669770904</v>
      </c>
      <c r="AD191" s="65">
        <f t="shared" si="33"/>
        <v>1397688.5665673711</v>
      </c>
      <c r="AE191" s="66">
        <f t="shared" si="32"/>
        <v>1466795.5950023583</v>
      </c>
    </row>
    <row r="192" spans="1:31" ht="14.25" customHeight="1">
      <c r="A192" s="28" t="s">
        <v>85</v>
      </c>
      <c r="B192" s="34">
        <v>1973</v>
      </c>
      <c r="C192" s="32">
        <v>1137661</v>
      </c>
      <c r="D192" s="43">
        <v>1137661</v>
      </c>
      <c r="E192" s="31">
        <v>6</v>
      </c>
      <c r="F192" s="19"/>
      <c r="G192" s="19"/>
      <c r="H192" s="19"/>
      <c r="I192" s="33"/>
      <c r="J192" s="31">
        <v>65</v>
      </c>
      <c r="K192" s="25">
        <f>131-8</f>
        <v>123</v>
      </c>
      <c r="L192" s="25">
        <v>8</v>
      </c>
      <c r="M192" s="33"/>
      <c r="N192" s="31">
        <v>200</v>
      </c>
      <c r="O192" s="20">
        <v>7400</v>
      </c>
      <c r="P192" s="19"/>
      <c r="Q192" s="33"/>
      <c r="R192" s="43">
        <v>7606</v>
      </c>
      <c r="S192" s="61">
        <f t="shared" si="24"/>
        <v>6</v>
      </c>
      <c r="T192" s="17">
        <f t="shared" si="25"/>
        <v>0</v>
      </c>
      <c r="U192" s="50">
        <f t="shared" si="26"/>
        <v>0</v>
      </c>
      <c r="V192" s="87"/>
      <c r="W192" s="65">
        <f t="shared" si="27"/>
        <v>1070713.082295287</v>
      </c>
      <c r="X192" s="18">
        <f t="shared" si="28"/>
        <v>2134936.4482084857</v>
      </c>
      <c r="Y192" s="18">
        <f t="shared" si="29"/>
        <v>319224</v>
      </c>
      <c r="Z192" s="18">
        <f t="shared" si="35"/>
        <v>1554560</v>
      </c>
      <c r="AA192" s="18">
        <f t="shared" si="30"/>
        <v>1292000</v>
      </c>
      <c r="AB192" s="66">
        <f t="shared" si="31"/>
        <v>1105151.8</v>
      </c>
      <c r="AC192" s="70">
        <v>33.62199967</v>
      </c>
      <c r="AD192" s="65">
        <f t="shared" si="33"/>
        <v>7476585.330503772</v>
      </c>
      <c r="AE192" s="66">
        <f t="shared" si="32"/>
        <v>8150943.376562974</v>
      </c>
    </row>
    <row r="193" spans="1:31" ht="14.25" customHeight="1">
      <c r="A193" s="28" t="s">
        <v>21</v>
      </c>
      <c r="B193" s="31">
        <v>396</v>
      </c>
      <c r="C193" s="32">
        <v>264791</v>
      </c>
      <c r="D193" s="43">
        <v>264791</v>
      </c>
      <c r="E193" s="31"/>
      <c r="F193" s="19"/>
      <c r="G193" s="19"/>
      <c r="H193" s="19"/>
      <c r="I193" s="33"/>
      <c r="J193" s="31">
        <v>22</v>
      </c>
      <c r="K193" s="19">
        <v>20</v>
      </c>
      <c r="L193" s="19"/>
      <c r="M193" s="33"/>
      <c r="N193" s="34">
        <v>62</v>
      </c>
      <c r="O193" s="19">
        <v>1119</v>
      </c>
      <c r="P193" s="19"/>
      <c r="Q193" s="33"/>
      <c r="R193" s="43">
        <v>1190</v>
      </c>
      <c r="S193" s="61">
        <f t="shared" si="24"/>
        <v>0</v>
      </c>
      <c r="T193" s="17">
        <f t="shared" si="25"/>
        <v>0</v>
      </c>
      <c r="U193" s="50">
        <f t="shared" si="26"/>
        <v>0</v>
      </c>
      <c r="V193" s="87"/>
      <c r="W193" s="65">
        <f t="shared" si="27"/>
        <v>222160.65672908988</v>
      </c>
      <c r="X193" s="18">
        <f t="shared" si="28"/>
        <v>477032.7883703248</v>
      </c>
      <c r="Y193" s="18">
        <f t="shared" si="29"/>
        <v>0</v>
      </c>
      <c r="Z193" s="18">
        <f t="shared" si="35"/>
        <v>253680</v>
      </c>
      <c r="AA193" s="18">
        <f t="shared" si="30"/>
        <v>200770</v>
      </c>
      <c r="AB193" s="66">
        <f t="shared" si="31"/>
        <v>172907</v>
      </c>
      <c r="AC193" s="70">
        <v>42.24040959</v>
      </c>
      <c r="AD193" s="65">
        <f t="shared" si="33"/>
        <v>1326550.4450994148</v>
      </c>
      <c r="AE193" s="66">
        <f t="shared" si="32"/>
        <v>1651989.5804435455</v>
      </c>
    </row>
    <row r="194" spans="1:31" ht="14.25" customHeight="1">
      <c r="A194" s="28" t="s">
        <v>115</v>
      </c>
      <c r="B194" s="31">
        <v>832</v>
      </c>
      <c r="C194" s="32">
        <v>185527</v>
      </c>
      <c r="D194" s="43">
        <v>169840</v>
      </c>
      <c r="E194" s="36">
        <v>1</v>
      </c>
      <c r="F194" s="19"/>
      <c r="G194" s="19"/>
      <c r="H194" s="19"/>
      <c r="I194" s="33"/>
      <c r="J194" s="31">
        <v>15</v>
      </c>
      <c r="K194" s="19">
        <v>33</v>
      </c>
      <c r="L194" s="19"/>
      <c r="M194" s="33"/>
      <c r="N194" s="31"/>
      <c r="O194" s="20">
        <v>2088</v>
      </c>
      <c r="P194" s="19"/>
      <c r="Q194" s="33"/>
      <c r="R194" s="43">
        <v>2088</v>
      </c>
      <c r="S194" s="61">
        <f t="shared" si="24"/>
        <v>1</v>
      </c>
      <c r="T194" s="17">
        <f t="shared" si="25"/>
        <v>0</v>
      </c>
      <c r="U194" s="50">
        <f t="shared" si="26"/>
        <v>0</v>
      </c>
      <c r="V194" s="87"/>
      <c r="W194" s="65">
        <f t="shared" si="27"/>
        <v>188823.48526827904</v>
      </c>
      <c r="X194" s="18">
        <f t="shared" si="28"/>
        <v>302193.2932668445</v>
      </c>
      <c r="Y194" s="18">
        <f t="shared" si="29"/>
        <v>53204</v>
      </c>
      <c r="Z194" s="18">
        <f t="shared" si="35"/>
        <v>289920</v>
      </c>
      <c r="AA194" s="18">
        <f t="shared" si="30"/>
        <v>354960</v>
      </c>
      <c r="AB194" s="66">
        <f t="shared" si="31"/>
        <v>303386.4</v>
      </c>
      <c r="AC194" s="70">
        <v>23.92994318</v>
      </c>
      <c r="AD194" s="65">
        <f t="shared" si="33"/>
        <v>1492487.1785351234</v>
      </c>
      <c r="AE194" s="66">
        <f t="shared" si="32"/>
        <v>1366728.682415567</v>
      </c>
    </row>
    <row r="195" spans="1:31" ht="14.25" customHeight="1">
      <c r="A195" s="28" t="s">
        <v>203</v>
      </c>
      <c r="B195" s="31">
        <v>350</v>
      </c>
      <c r="C195" s="32">
        <v>568445</v>
      </c>
      <c r="D195" s="45"/>
      <c r="E195" s="31">
        <v>1</v>
      </c>
      <c r="F195" s="19"/>
      <c r="G195" s="19"/>
      <c r="H195" s="19"/>
      <c r="I195" s="33"/>
      <c r="J195" s="31"/>
      <c r="K195" s="19"/>
      <c r="L195" s="19"/>
      <c r="M195" s="33"/>
      <c r="N195" s="31"/>
      <c r="O195" s="19"/>
      <c r="P195" s="19"/>
      <c r="Q195" s="33"/>
      <c r="R195" s="45">
        <v>8</v>
      </c>
      <c r="S195" s="61">
        <f aca="true" t="shared" si="36" ref="S195:S205">SUM(E195:F195)</f>
        <v>1</v>
      </c>
      <c r="T195" s="17">
        <f aca="true" t="shared" si="37" ref="T195:T205">SUM(G195:H195)</f>
        <v>0</v>
      </c>
      <c r="U195" s="50">
        <f aca="true" t="shared" si="38" ref="U195:U205">I195</f>
        <v>0</v>
      </c>
      <c r="V195" s="87"/>
      <c r="W195" s="65">
        <f aca="true" t="shared" si="39" ref="W195:W205">1.428*B195^(0.195)*C195^(0.864)</f>
        <v>419635.5738281875</v>
      </c>
      <c r="X195" s="18">
        <f aca="true" t="shared" si="40" ref="X195:X205">1.27*D195^(1.028)</f>
        <v>0</v>
      </c>
      <c r="Y195" s="18">
        <f aca="true" t="shared" si="41" ref="Y195:Y205">53204*S195+125224*T195+411776*U195</f>
        <v>53204</v>
      </c>
      <c r="Z195" s="18">
        <f t="shared" si="35"/>
        <v>0</v>
      </c>
      <c r="AA195" s="18">
        <f aca="true" t="shared" si="42" ref="AA195:AA205">170*(N195+O195)+530*P195+1398*Q195</f>
        <v>0</v>
      </c>
      <c r="AB195" s="66">
        <f aca="true" t="shared" si="43" ref="AB195:AB205">145.3*R195</f>
        <v>1162.4</v>
      </c>
      <c r="AC195" s="70">
        <v>6.4</v>
      </c>
      <c r="AD195" s="65">
        <f t="shared" si="33"/>
        <v>474001.9738281875</v>
      </c>
      <c r="AE195" s="66">
        <f aca="true" t="shared" si="44" ref="AE195:AE205">(0.485+0.018*AC195)*AD195</f>
        <v>284495.98469167814</v>
      </c>
    </row>
    <row r="196" spans="1:31" ht="14.25" customHeight="1">
      <c r="A196" s="28" t="s">
        <v>163</v>
      </c>
      <c r="B196" s="31">
        <v>650</v>
      </c>
      <c r="C196" s="32">
        <v>473142</v>
      </c>
      <c r="D196" s="43">
        <v>473142</v>
      </c>
      <c r="E196" s="31"/>
      <c r="F196" s="19"/>
      <c r="G196" s="19"/>
      <c r="H196" s="19"/>
      <c r="I196" s="33"/>
      <c r="J196" s="31">
        <v>100</v>
      </c>
      <c r="K196" s="19">
        <v>26</v>
      </c>
      <c r="L196" s="19"/>
      <c r="M196" s="33"/>
      <c r="N196" s="34">
        <v>936</v>
      </c>
      <c r="O196" s="19">
        <v>1701</v>
      </c>
      <c r="P196" s="19"/>
      <c r="Q196" s="33"/>
      <c r="R196" s="43">
        <v>2660</v>
      </c>
      <c r="S196" s="61">
        <f t="shared" si="36"/>
        <v>0</v>
      </c>
      <c r="T196" s="17">
        <f t="shared" si="37"/>
        <v>0</v>
      </c>
      <c r="U196" s="50">
        <f t="shared" si="38"/>
        <v>0</v>
      </c>
      <c r="V196" s="87"/>
      <c r="W196" s="65">
        <f t="shared" si="39"/>
        <v>404053.58937541203</v>
      </c>
      <c r="X196" s="18">
        <f t="shared" si="40"/>
        <v>866353.2009222968</v>
      </c>
      <c r="Y196" s="18">
        <f t="shared" si="41"/>
        <v>0</v>
      </c>
      <c r="Z196" s="18">
        <f t="shared" si="35"/>
        <v>761040</v>
      </c>
      <c r="AA196" s="18">
        <f t="shared" si="42"/>
        <v>448290</v>
      </c>
      <c r="AB196" s="66">
        <f t="shared" si="43"/>
        <v>386498.00000000006</v>
      </c>
      <c r="AC196" s="70">
        <v>32.137760662375335</v>
      </c>
      <c r="AD196" s="65">
        <f aca="true" t="shared" si="45" ref="AD196:AD207">SUM(W196:AB196)+V196</f>
        <v>2866234.790297709</v>
      </c>
      <c r="AE196" s="66">
        <f t="shared" si="44"/>
        <v>3048182.491764093</v>
      </c>
    </row>
    <row r="197" spans="1:31" ht="14.25" customHeight="1">
      <c r="A197" s="28" t="s">
        <v>148</v>
      </c>
      <c r="B197" s="34">
        <v>3336</v>
      </c>
      <c r="C197" s="32">
        <v>7131401</v>
      </c>
      <c r="D197" s="43">
        <v>7179913</v>
      </c>
      <c r="E197" s="31">
        <v>4</v>
      </c>
      <c r="F197" s="19">
        <v>3</v>
      </c>
      <c r="G197" s="19">
        <v>8</v>
      </c>
      <c r="H197" s="19">
        <v>1</v>
      </c>
      <c r="I197" s="33">
        <v>0</v>
      </c>
      <c r="J197" s="31">
        <v>108</v>
      </c>
      <c r="K197" s="19">
        <v>501</v>
      </c>
      <c r="L197" s="19">
        <v>29</v>
      </c>
      <c r="M197" s="33">
        <v>63</v>
      </c>
      <c r="N197" s="31">
        <v>691</v>
      </c>
      <c r="O197" s="20">
        <v>14983</v>
      </c>
      <c r="P197" s="19">
        <v>900</v>
      </c>
      <c r="Q197" s="32">
        <v>2975</v>
      </c>
      <c r="R197" s="43">
        <v>21596</v>
      </c>
      <c r="S197" s="61">
        <f t="shared" si="36"/>
        <v>7</v>
      </c>
      <c r="T197" s="17">
        <f t="shared" si="37"/>
        <v>9</v>
      </c>
      <c r="U197" s="50">
        <f t="shared" si="38"/>
        <v>0</v>
      </c>
      <c r="V197" s="87"/>
      <c r="W197" s="65">
        <f t="shared" si="39"/>
        <v>5792957.770412547</v>
      </c>
      <c r="X197" s="18">
        <f t="shared" si="40"/>
        <v>14187119.926148808</v>
      </c>
      <c r="Y197" s="18">
        <f t="shared" si="41"/>
        <v>1499444</v>
      </c>
      <c r="Z197" s="18">
        <f t="shared" si="35"/>
        <v>8497320</v>
      </c>
      <c r="AA197" s="18">
        <f t="shared" si="42"/>
        <v>7300630</v>
      </c>
      <c r="AB197" s="66">
        <f t="shared" si="43"/>
        <v>3137898.8000000003</v>
      </c>
      <c r="AC197" s="70">
        <v>32.99961613</v>
      </c>
      <c r="AD197" s="65">
        <f t="shared" si="45"/>
        <v>40415370.49656135</v>
      </c>
      <c r="AE197" s="66">
        <f t="shared" si="44"/>
        <v>43607905.50932079</v>
      </c>
    </row>
    <row r="198" spans="1:31" ht="14.25" customHeight="1">
      <c r="A198" s="28" t="s">
        <v>128</v>
      </c>
      <c r="B198" s="31">
        <v>227</v>
      </c>
      <c r="C198" s="37">
        <v>235000</v>
      </c>
      <c r="D198" s="43">
        <v>226243</v>
      </c>
      <c r="E198" s="31">
        <v>1</v>
      </c>
      <c r="F198" s="19"/>
      <c r="G198" s="19"/>
      <c r="H198" s="19"/>
      <c r="I198" s="33"/>
      <c r="J198" s="31">
        <v>6</v>
      </c>
      <c r="K198" s="19">
        <v>35</v>
      </c>
      <c r="L198" s="19"/>
      <c r="M198" s="33"/>
      <c r="N198" s="31">
        <v>25</v>
      </c>
      <c r="O198" s="20">
        <v>1160</v>
      </c>
      <c r="P198" s="19"/>
      <c r="Q198" s="33"/>
      <c r="R198" s="43">
        <v>1430</v>
      </c>
      <c r="S198" s="61">
        <f t="shared" si="36"/>
        <v>1</v>
      </c>
      <c r="T198" s="17">
        <f t="shared" si="37"/>
        <v>0</v>
      </c>
      <c r="U198" s="50">
        <f t="shared" si="38"/>
        <v>0</v>
      </c>
      <c r="V198" s="87"/>
      <c r="W198" s="65">
        <f t="shared" si="39"/>
        <v>179786.00519455154</v>
      </c>
      <c r="X198" s="18">
        <f t="shared" si="40"/>
        <v>405795.26586972456</v>
      </c>
      <c r="Y198" s="18">
        <f t="shared" si="41"/>
        <v>53204</v>
      </c>
      <c r="Z198" s="18">
        <f t="shared" si="35"/>
        <v>247640.00000000003</v>
      </c>
      <c r="AA198" s="18">
        <f t="shared" si="42"/>
        <v>201450</v>
      </c>
      <c r="AB198" s="66">
        <f t="shared" si="43"/>
        <v>207779.00000000003</v>
      </c>
      <c r="AC198" s="70">
        <v>24.54764004</v>
      </c>
      <c r="AD198" s="65">
        <f t="shared" si="45"/>
        <v>1295654.271064276</v>
      </c>
      <c r="AE198" s="66">
        <f t="shared" si="44"/>
        <v>1200886.9053889138</v>
      </c>
    </row>
    <row r="199" spans="1:31" ht="14.25" customHeight="1">
      <c r="A199" s="28" t="s">
        <v>135</v>
      </c>
      <c r="B199" s="34">
        <v>2152</v>
      </c>
      <c r="C199" s="32">
        <v>16404502</v>
      </c>
      <c r="D199" s="43">
        <v>15762206</v>
      </c>
      <c r="E199" s="31">
        <v>3</v>
      </c>
      <c r="F199" s="19"/>
      <c r="G199" s="19"/>
      <c r="H199" s="19"/>
      <c r="I199" s="33"/>
      <c r="J199" s="31">
        <v>292</v>
      </c>
      <c r="K199" s="19">
        <v>889</v>
      </c>
      <c r="L199" s="19">
        <v>146</v>
      </c>
      <c r="M199" s="33">
        <v>133</v>
      </c>
      <c r="N199" s="34">
        <v>4011</v>
      </c>
      <c r="O199" s="20">
        <v>36234</v>
      </c>
      <c r="P199" s="20">
        <v>3090</v>
      </c>
      <c r="Q199" s="32">
        <v>6058</v>
      </c>
      <c r="R199" s="43">
        <v>60697</v>
      </c>
      <c r="S199" s="61">
        <f t="shared" si="36"/>
        <v>3</v>
      </c>
      <c r="T199" s="17">
        <f t="shared" si="37"/>
        <v>0</v>
      </c>
      <c r="U199" s="50">
        <f t="shared" si="38"/>
        <v>0</v>
      </c>
      <c r="V199" s="87"/>
      <c r="W199" s="65">
        <f t="shared" si="39"/>
        <v>10923467.613855973</v>
      </c>
      <c r="X199" s="18">
        <f t="shared" si="40"/>
        <v>31838602.43774969</v>
      </c>
      <c r="Y199" s="18">
        <f t="shared" si="41"/>
        <v>159612</v>
      </c>
      <c r="Z199" s="18">
        <f t="shared" si="35"/>
        <v>21747260</v>
      </c>
      <c r="AA199" s="18">
        <f t="shared" si="42"/>
        <v>16948434</v>
      </c>
      <c r="AB199" s="66">
        <f t="shared" si="43"/>
        <v>8819274.100000001</v>
      </c>
      <c r="AC199" s="70">
        <v>28.96748568</v>
      </c>
      <c r="AD199" s="65">
        <f t="shared" si="45"/>
        <v>90436650.15160567</v>
      </c>
      <c r="AE199" s="66">
        <f t="shared" si="44"/>
        <v>91016777.95137727</v>
      </c>
    </row>
    <row r="200" spans="1:31" ht="14.25" customHeight="1">
      <c r="A200" s="28" t="s">
        <v>140</v>
      </c>
      <c r="B200" s="31">
        <v>146</v>
      </c>
      <c r="C200" s="32">
        <v>570000</v>
      </c>
      <c r="D200" s="43">
        <v>532305</v>
      </c>
      <c r="E200" s="31">
        <v>4</v>
      </c>
      <c r="F200" s="19"/>
      <c r="G200" s="19"/>
      <c r="H200" s="19"/>
      <c r="I200" s="33"/>
      <c r="J200" s="31">
        <v>16</v>
      </c>
      <c r="K200" s="19">
        <v>83</v>
      </c>
      <c r="L200" s="19">
        <v>0</v>
      </c>
      <c r="M200" s="33">
        <v>0</v>
      </c>
      <c r="N200" s="31">
        <v>127</v>
      </c>
      <c r="O200" s="20">
        <v>2597</v>
      </c>
      <c r="P200" s="19">
        <v>0</v>
      </c>
      <c r="Q200" s="33">
        <v>0</v>
      </c>
      <c r="R200" s="43">
        <v>4019</v>
      </c>
      <c r="S200" s="61">
        <f t="shared" si="36"/>
        <v>4</v>
      </c>
      <c r="T200" s="17">
        <f t="shared" si="37"/>
        <v>0</v>
      </c>
      <c r="U200" s="50">
        <f t="shared" si="38"/>
        <v>0</v>
      </c>
      <c r="V200" s="87"/>
      <c r="W200" s="65">
        <f t="shared" si="39"/>
        <v>354693.2221681764</v>
      </c>
      <c r="X200" s="18">
        <f t="shared" si="40"/>
        <v>977905.2142070553</v>
      </c>
      <c r="Y200" s="18">
        <f t="shared" si="41"/>
        <v>212816</v>
      </c>
      <c r="Z200" s="18">
        <f t="shared" si="35"/>
        <v>597960</v>
      </c>
      <c r="AA200" s="18">
        <f t="shared" si="42"/>
        <v>463080</v>
      </c>
      <c r="AB200" s="66">
        <f t="shared" si="43"/>
        <v>583960.7000000001</v>
      </c>
      <c r="AC200" s="70">
        <v>30.02598665</v>
      </c>
      <c r="AD200" s="65">
        <f t="shared" si="45"/>
        <v>3190415.1363752317</v>
      </c>
      <c r="AE200" s="66">
        <f t="shared" si="44"/>
        <v>3271667.862411679</v>
      </c>
    </row>
    <row r="201" spans="1:31" s="11" customFormat="1" ht="14.25" customHeight="1">
      <c r="A201" s="28" t="s">
        <v>220</v>
      </c>
      <c r="B201" s="34">
        <v>1108</v>
      </c>
      <c r="C201" s="38">
        <v>0</v>
      </c>
      <c r="D201" s="43">
        <v>1371254</v>
      </c>
      <c r="E201" s="31">
        <v>4</v>
      </c>
      <c r="F201" s="19">
        <v>5</v>
      </c>
      <c r="G201" s="19">
        <v>0</v>
      </c>
      <c r="H201" s="19">
        <v>0</v>
      </c>
      <c r="I201" s="33">
        <v>0</v>
      </c>
      <c r="J201" s="31">
        <v>112</v>
      </c>
      <c r="K201" s="19">
        <v>136</v>
      </c>
      <c r="L201" s="19">
        <v>0</v>
      </c>
      <c r="M201" s="33">
        <v>0</v>
      </c>
      <c r="N201" s="31">
        <v>5589</v>
      </c>
      <c r="O201" s="20">
        <v>1404</v>
      </c>
      <c r="P201" s="19">
        <v>0</v>
      </c>
      <c r="Q201" s="33">
        <v>0</v>
      </c>
      <c r="R201" s="43">
        <v>7000</v>
      </c>
      <c r="S201" s="61">
        <f t="shared" si="36"/>
        <v>9</v>
      </c>
      <c r="T201" s="17">
        <f t="shared" si="37"/>
        <v>0</v>
      </c>
      <c r="U201" s="50">
        <f t="shared" si="38"/>
        <v>0</v>
      </c>
      <c r="V201" s="87"/>
      <c r="W201" s="65">
        <f t="shared" si="39"/>
        <v>0</v>
      </c>
      <c r="X201" s="18">
        <f t="shared" si="40"/>
        <v>2586788.549148824</v>
      </c>
      <c r="Y201" s="18">
        <f t="shared" si="41"/>
        <v>478836</v>
      </c>
      <c r="Z201" s="18">
        <f t="shared" si="35"/>
        <v>1497920</v>
      </c>
      <c r="AA201" s="18">
        <f t="shared" si="42"/>
        <v>1188810</v>
      </c>
      <c r="AB201" s="66">
        <f t="shared" si="43"/>
        <v>1017100.0000000001</v>
      </c>
      <c r="AC201" s="71">
        <v>31.24404013</v>
      </c>
      <c r="AD201" s="65">
        <f t="shared" si="45"/>
        <v>6769454.549148824</v>
      </c>
      <c r="AE201" s="66">
        <f t="shared" si="44"/>
        <v>7090277.4289898835</v>
      </c>
    </row>
    <row r="202" spans="1:31" s="11" customFormat="1" ht="14.25" customHeight="1">
      <c r="A202" s="28" t="s">
        <v>219</v>
      </c>
      <c r="B202" s="34">
        <v>150</v>
      </c>
      <c r="C202" s="32">
        <v>663752</v>
      </c>
      <c r="D202" s="43">
        <v>678277</v>
      </c>
      <c r="E202" s="31">
        <v>1</v>
      </c>
      <c r="F202" s="19">
        <v>1</v>
      </c>
      <c r="G202" s="19">
        <v>0</v>
      </c>
      <c r="H202" s="19">
        <v>0</v>
      </c>
      <c r="I202" s="33">
        <v>0</v>
      </c>
      <c r="J202" s="31">
        <v>23</v>
      </c>
      <c r="K202" s="19">
        <v>88</v>
      </c>
      <c r="L202" s="19">
        <v>0</v>
      </c>
      <c r="M202" s="33">
        <v>0</v>
      </c>
      <c r="N202" s="31">
        <v>809</v>
      </c>
      <c r="O202" s="20">
        <v>3498</v>
      </c>
      <c r="P202" s="19">
        <v>0</v>
      </c>
      <c r="Q202" s="33">
        <v>0</v>
      </c>
      <c r="R202" s="43">
        <v>4563</v>
      </c>
      <c r="S202" s="61">
        <f t="shared" si="36"/>
        <v>2</v>
      </c>
      <c r="T202" s="17">
        <f t="shared" si="37"/>
        <v>0</v>
      </c>
      <c r="U202" s="50">
        <f t="shared" si="38"/>
        <v>0</v>
      </c>
      <c r="V202" s="87"/>
      <c r="W202" s="65">
        <f t="shared" si="39"/>
        <v>406704.5686843494</v>
      </c>
      <c r="X202" s="18">
        <f t="shared" si="40"/>
        <v>1254556.4572913023</v>
      </c>
      <c r="Y202" s="18">
        <f t="shared" si="41"/>
        <v>106408</v>
      </c>
      <c r="Z202" s="18">
        <f t="shared" si="35"/>
        <v>670440</v>
      </c>
      <c r="AA202" s="18">
        <f t="shared" si="42"/>
        <v>732190</v>
      </c>
      <c r="AB202" s="66">
        <f t="shared" si="43"/>
        <v>663003.9</v>
      </c>
      <c r="AC202" s="71">
        <v>29.07394016</v>
      </c>
      <c r="AD202" s="65">
        <f t="shared" si="45"/>
        <v>3833302.9259756515</v>
      </c>
      <c r="AE202" s="66">
        <f t="shared" si="44"/>
        <v>3865237.8770276327</v>
      </c>
    </row>
    <row r="203" spans="1:31" s="11" customFormat="1" ht="14.25" customHeight="1">
      <c r="A203" s="28" t="s">
        <v>222</v>
      </c>
      <c r="B203" s="34">
        <v>210</v>
      </c>
      <c r="C203" s="32">
        <v>535927</v>
      </c>
      <c r="D203" s="47">
        <v>519223</v>
      </c>
      <c r="E203" s="51">
        <v>0</v>
      </c>
      <c r="F203" s="22">
        <v>0</v>
      </c>
      <c r="G203" s="19">
        <v>0</v>
      </c>
      <c r="H203" s="19">
        <v>0</v>
      </c>
      <c r="I203" s="33">
        <v>0</v>
      </c>
      <c r="J203" s="31">
        <v>75</v>
      </c>
      <c r="K203" s="19">
        <v>103</v>
      </c>
      <c r="L203" s="19">
        <v>0</v>
      </c>
      <c r="M203" s="33">
        <v>0</v>
      </c>
      <c r="N203" s="31">
        <v>3783</v>
      </c>
      <c r="O203" s="20">
        <v>1570</v>
      </c>
      <c r="P203" s="19">
        <v>0</v>
      </c>
      <c r="Q203" s="33">
        <v>0</v>
      </c>
      <c r="R203" s="43">
        <v>5353</v>
      </c>
      <c r="S203" s="61">
        <f t="shared" si="36"/>
        <v>0</v>
      </c>
      <c r="T203" s="17">
        <f t="shared" si="37"/>
        <v>0</v>
      </c>
      <c r="U203" s="50">
        <f t="shared" si="38"/>
        <v>0</v>
      </c>
      <c r="V203" s="87"/>
      <c r="W203" s="65">
        <f t="shared" si="39"/>
        <v>361000.8633839438</v>
      </c>
      <c r="X203" s="18">
        <f t="shared" si="40"/>
        <v>953207.7241547976</v>
      </c>
      <c r="Y203" s="18">
        <f t="shared" si="41"/>
        <v>0</v>
      </c>
      <c r="Z203" s="18">
        <f t="shared" si="35"/>
        <v>1075120.0000000002</v>
      </c>
      <c r="AA203" s="18">
        <f t="shared" si="42"/>
        <v>910010</v>
      </c>
      <c r="AB203" s="66">
        <f t="shared" si="43"/>
        <v>777790.9</v>
      </c>
      <c r="AC203" s="71">
        <v>31.18978224</v>
      </c>
      <c r="AD203" s="65">
        <f t="shared" si="45"/>
        <v>4077129.4875387414</v>
      </c>
      <c r="AE203" s="66">
        <f t="shared" si="44"/>
        <v>4266373.857307379</v>
      </c>
    </row>
    <row r="204" spans="1:31" s="11" customFormat="1" ht="14.25" customHeight="1">
      <c r="A204" s="28" t="s">
        <v>221</v>
      </c>
      <c r="B204" s="34">
        <v>38</v>
      </c>
      <c r="C204" s="32">
        <v>286819</v>
      </c>
      <c r="D204" s="48">
        <v>282019</v>
      </c>
      <c r="E204" s="51">
        <v>0</v>
      </c>
      <c r="F204" s="16">
        <v>0</v>
      </c>
      <c r="G204" s="19">
        <v>0</v>
      </c>
      <c r="H204" s="19">
        <v>0</v>
      </c>
      <c r="I204" s="33">
        <v>0</v>
      </c>
      <c r="J204" s="31">
        <v>45</v>
      </c>
      <c r="K204" s="19">
        <v>37</v>
      </c>
      <c r="L204" s="19">
        <v>0</v>
      </c>
      <c r="M204" s="33">
        <v>0</v>
      </c>
      <c r="N204" s="31">
        <v>110</v>
      </c>
      <c r="O204" s="20">
        <v>1801</v>
      </c>
      <c r="P204" s="19">
        <v>0</v>
      </c>
      <c r="Q204" s="33">
        <v>0</v>
      </c>
      <c r="R204" s="43">
        <v>1944</v>
      </c>
      <c r="S204" s="61">
        <f t="shared" si="36"/>
        <v>0</v>
      </c>
      <c r="T204" s="17">
        <f t="shared" si="37"/>
        <v>0</v>
      </c>
      <c r="U204" s="50">
        <f t="shared" si="38"/>
        <v>0</v>
      </c>
      <c r="V204" s="87"/>
      <c r="W204" s="65">
        <f t="shared" si="39"/>
        <v>150715.96178767405</v>
      </c>
      <c r="X204" s="18">
        <f t="shared" si="40"/>
        <v>508967.30326382583</v>
      </c>
      <c r="Y204" s="18">
        <f t="shared" si="41"/>
        <v>0</v>
      </c>
      <c r="Z204" s="18">
        <f t="shared" si="35"/>
        <v>495280.00000000006</v>
      </c>
      <c r="AA204" s="18">
        <f t="shared" si="42"/>
        <v>324870</v>
      </c>
      <c r="AB204" s="66">
        <f t="shared" si="43"/>
        <v>282463.2</v>
      </c>
      <c r="AC204" s="71">
        <v>29.94695008</v>
      </c>
      <c r="AD204" s="65">
        <f t="shared" si="45"/>
        <v>1762296.4650515</v>
      </c>
      <c r="AE204" s="66">
        <f t="shared" si="44"/>
        <v>1804671.0623210168</v>
      </c>
    </row>
    <row r="205" spans="1:31" s="11" customFormat="1" ht="14.25" customHeight="1">
      <c r="A205" s="28" t="s">
        <v>218</v>
      </c>
      <c r="B205" s="34">
        <v>165</v>
      </c>
      <c r="C205" s="32">
        <v>272034</v>
      </c>
      <c r="D205" s="43">
        <v>263078</v>
      </c>
      <c r="E205" s="31">
        <v>1</v>
      </c>
      <c r="F205" s="19">
        <v>0</v>
      </c>
      <c r="G205" s="19">
        <v>0</v>
      </c>
      <c r="H205" s="19">
        <v>0</v>
      </c>
      <c r="I205" s="33">
        <v>0</v>
      </c>
      <c r="J205" s="31">
        <v>15</v>
      </c>
      <c r="K205" s="19">
        <v>17</v>
      </c>
      <c r="L205" s="19">
        <v>0</v>
      </c>
      <c r="M205" s="33">
        <v>0</v>
      </c>
      <c r="N205" s="31">
        <v>146</v>
      </c>
      <c r="O205" s="20">
        <v>750</v>
      </c>
      <c r="P205" s="19">
        <v>0</v>
      </c>
      <c r="Q205" s="33">
        <v>0</v>
      </c>
      <c r="R205" s="43">
        <v>896</v>
      </c>
      <c r="S205" s="61">
        <f t="shared" si="36"/>
        <v>1</v>
      </c>
      <c r="T205" s="17">
        <f t="shared" si="37"/>
        <v>0</v>
      </c>
      <c r="U205" s="50">
        <f t="shared" si="38"/>
        <v>0</v>
      </c>
      <c r="V205" s="87"/>
      <c r="W205" s="65">
        <f t="shared" si="39"/>
        <v>191713.1974398103</v>
      </c>
      <c r="X205" s="18">
        <f t="shared" si="40"/>
        <v>473860.6211692506</v>
      </c>
      <c r="Y205" s="18">
        <f t="shared" si="41"/>
        <v>53204</v>
      </c>
      <c r="Z205" s="18">
        <f t="shared" si="35"/>
        <v>193280</v>
      </c>
      <c r="AA205" s="18">
        <f t="shared" si="42"/>
        <v>152320</v>
      </c>
      <c r="AB205" s="66">
        <f t="shared" si="43"/>
        <v>130188.80000000002</v>
      </c>
      <c r="AC205" s="70">
        <v>25.54058756146904</v>
      </c>
      <c r="AD205" s="65">
        <f t="shared" si="45"/>
        <v>1194566.6186090608</v>
      </c>
      <c r="AE205" s="66">
        <f t="shared" si="44"/>
        <v>1128543.609796063</v>
      </c>
    </row>
    <row r="206" spans="1:31" s="11" customFormat="1" ht="14.25" customHeight="1">
      <c r="A206" s="29" t="s">
        <v>232</v>
      </c>
      <c r="B206" s="39">
        <v>145</v>
      </c>
      <c r="C206" s="40">
        <v>235885</v>
      </c>
      <c r="D206" s="29">
        <v>227138</v>
      </c>
      <c r="E206" s="39">
        <v>0</v>
      </c>
      <c r="F206" s="1">
        <v>0</v>
      </c>
      <c r="G206" s="1">
        <v>0</v>
      </c>
      <c r="H206" s="1">
        <v>0</v>
      </c>
      <c r="I206" s="40">
        <v>0</v>
      </c>
      <c r="J206" s="39">
        <v>69.6</v>
      </c>
      <c r="K206" s="1">
        <v>35</v>
      </c>
      <c r="L206" s="1">
        <v>0</v>
      </c>
      <c r="M206" s="40">
        <v>0</v>
      </c>
      <c r="N206" s="39">
        <v>280</v>
      </c>
      <c r="O206" s="1">
        <v>1212</v>
      </c>
      <c r="P206" s="1">
        <v>0</v>
      </c>
      <c r="Q206" s="40">
        <v>0</v>
      </c>
      <c r="R206" s="29">
        <v>1681</v>
      </c>
      <c r="S206" s="61">
        <f>SUM(E206:F206)</f>
        <v>0</v>
      </c>
      <c r="T206" s="17">
        <f>SUM(G206:H206)</f>
        <v>0</v>
      </c>
      <c r="U206" s="50">
        <f>I206</f>
        <v>0</v>
      </c>
      <c r="V206" s="87"/>
      <c r="W206" s="65">
        <f>1.428*B206^(0.195)*C206^(0.864)</f>
        <v>165275.33592335702</v>
      </c>
      <c r="X206" s="18">
        <f>1.27*D206^(1.028)</f>
        <v>407445.6004365983</v>
      </c>
      <c r="Y206" s="18">
        <f>53204*S206+125224*T206+411776*U206</f>
        <v>0</v>
      </c>
      <c r="Z206" s="18">
        <f>6.04*(J206+K206)*1000+52.38*(L206+M206)*1000</f>
        <v>631784</v>
      </c>
      <c r="AA206" s="18">
        <f>170*(N206+O206)+530*P206+1398*Q206</f>
        <v>253640</v>
      </c>
      <c r="AB206" s="66">
        <f>145.3*R206</f>
        <v>244249.30000000002</v>
      </c>
      <c r="AC206" s="72">
        <v>26.733499542652066</v>
      </c>
      <c r="AD206" s="65">
        <f t="shared" si="45"/>
        <v>1702394.2363599555</v>
      </c>
      <c r="AE206" s="66">
        <f>(0.485+0.018*AC206)*AD206</f>
        <v>1644858.4043391412</v>
      </c>
    </row>
    <row r="207" spans="1:31" ht="14.25" customHeight="1" thickBot="1">
      <c r="A207" s="30" t="s">
        <v>233</v>
      </c>
      <c r="B207" s="41">
        <v>30</v>
      </c>
      <c r="C207" s="42">
        <v>391765</v>
      </c>
      <c r="D207" s="49">
        <v>242232</v>
      </c>
      <c r="E207" s="52">
        <v>2</v>
      </c>
      <c r="F207" s="53">
        <v>0</v>
      </c>
      <c r="G207" s="54">
        <v>0</v>
      </c>
      <c r="H207" s="55">
        <v>0</v>
      </c>
      <c r="I207" s="56">
        <v>0</v>
      </c>
      <c r="J207" s="41">
        <v>88</v>
      </c>
      <c r="K207" s="55">
        <v>41</v>
      </c>
      <c r="L207" s="55">
        <v>0</v>
      </c>
      <c r="M207" s="56">
        <v>0</v>
      </c>
      <c r="N207" s="41">
        <v>361</v>
      </c>
      <c r="O207" s="58">
        <v>956</v>
      </c>
      <c r="P207" s="55">
        <v>0</v>
      </c>
      <c r="Q207" s="56">
        <v>0</v>
      </c>
      <c r="R207" s="60">
        <v>1355</v>
      </c>
      <c r="S207" s="62">
        <f>SUM(E207:F207)</f>
        <v>2</v>
      </c>
      <c r="T207" s="63">
        <f>SUM(G207:H207)</f>
        <v>0</v>
      </c>
      <c r="U207" s="64">
        <f>I207</f>
        <v>0</v>
      </c>
      <c r="V207" s="88"/>
      <c r="W207" s="67">
        <f>1.428*B207^(0.195)*C207^(0.864)</f>
        <v>188426.0741665024</v>
      </c>
      <c r="X207" s="68">
        <f>1.27*D207^(1.028)</f>
        <v>435305.0629068219</v>
      </c>
      <c r="Y207" s="68">
        <f>53204*S207+125224*T207+411776*U207</f>
        <v>106408</v>
      </c>
      <c r="Z207" s="68">
        <f>6.04*(J207+K207)*1000+52.38*(L207+M207)*1000</f>
        <v>779160</v>
      </c>
      <c r="AA207" s="68">
        <f>170*(N207+O207)+530*P207+1398*Q207</f>
        <v>223890</v>
      </c>
      <c r="AB207" s="69">
        <f>145.3*R207</f>
        <v>196881.50000000003</v>
      </c>
      <c r="AC207" s="73">
        <v>25.631452620047366</v>
      </c>
      <c r="AD207" s="65">
        <f t="shared" si="45"/>
        <v>1930070.6370733243</v>
      </c>
      <c r="AE207" s="69">
        <f>(0.485+0.018*AC207)*AD207</f>
        <v>1826553.512555374</v>
      </c>
    </row>
    <row r="208" spans="1:28" ht="14.25" customHeight="1">
      <c r="A208" s="7"/>
      <c r="B208" s="6"/>
      <c r="C208" s="5"/>
      <c r="D208" s="10"/>
      <c r="E208" s="8"/>
      <c r="F208" s="9"/>
      <c r="G208" s="9"/>
      <c r="H208" s="6"/>
      <c r="I208" s="6"/>
      <c r="J208" s="6"/>
      <c r="K208" s="6"/>
      <c r="L208" s="6"/>
      <c r="M208" s="6"/>
      <c r="N208" s="6"/>
      <c r="O208" s="5"/>
      <c r="P208" s="6"/>
      <c r="Q208" s="6"/>
      <c r="R208" s="5"/>
      <c r="S208" s="11"/>
      <c r="T208" s="11"/>
      <c r="U208" s="11"/>
      <c r="V208" s="12"/>
      <c r="W208" s="12"/>
      <c r="X208" s="12"/>
      <c r="Y208" s="12"/>
      <c r="Z208" s="12"/>
      <c r="AA208" s="12"/>
      <c r="AB208" s="12"/>
    </row>
    <row r="209" spans="1:28" ht="14.25" customHeight="1">
      <c r="A209" s="7"/>
      <c r="B209" s="6"/>
      <c r="C209" s="5"/>
      <c r="D209" s="10"/>
      <c r="E209" s="8"/>
      <c r="F209" s="10"/>
      <c r="G209" s="8"/>
      <c r="H209" s="6"/>
      <c r="I209" s="6"/>
      <c r="J209" s="6"/>
      <c r="K209" s="6"/>
      <c r="L209" s="6"/>
      <c r="M209" s="6"/>
      <c r="N209" s="6"/>
      <c r="O209" s="5"/>
      <c r="P209" s="6"/>
      <c r="Q209" s="6"/>
      <c r="R209" s="5"/>
      <c r="S209" s="11"/>
      <c r="T209" s="11"/>
      <c r="U209" s="11"/>
      <c r="V209" s="12"/>
      <c r="W209" s="12"/>
      <c r="X209" s="12"/>
      <c r="Y209" s="12"/>
      <c r="Z209" s="12"/>
      <c r="AA209" s="12"/>
      <c r="AB209" s="12"/>
    </row>
    <row r="210" spans="3:18" ht="14.25" customHeight="1">
      <c r="C210" s="11"/>
      <c r="D210" s="10"/>
      <c r="E210" s="8"/>
      <c r="F210" s="10"/>
      <c r="G210" s="8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3:29" ht="14.25" customHeight="1">
      <c r="C211" s="11"/>
      <c r="D211" s="10"/>
      <c r="E211" s="8"/>
      <c r="F211" s="10"/>
      <c r="G211" s="8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Y211" s="11"/>
      <c r="Z211" s="11"/>
      <c r="AA211" s="11"/>
      <c r="AB211" s="11"/>
      <c r="AC211" s="14"/>
    </row>
    <row r="212" spans="3:29" ht="14.25" customHeight="1">
      <c r="C212" s="11"/>
      <c r="D212" s="10"/>
      <c r="E212" s="8"/>
      <c r="F212" s="10"/>
      <c r="G212" s="8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Y212" s="11"/>
      <c r="Z212" s="90"/>
      <c r="AA212" s="12"/>
      <c r="AB212" s="11"/>
      <c r="AC212" s="14"/>
    </row>
    <row r="213" spans="3:29" ht="14.25" customHeight="1">
      <c r="C213" s="11"/>
      <c r="D213" s="9"/>
      <c r="E213" s="9"/>
      <c r="F213" s="9"/>
      <c r="G213" s="9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Y213" s="11"/>
      <c r="Z213" s="90"/>
      <c r="AA213" s="12"/>
      <c r="AB213" s="11"/>
      <c r="AC213" s="14"/>
    </row>
    <row r="214" spans="3:29" ht="14.25" customHeight="1">
      <c r="C214" s="11"/>
      <c r="D214" s="10"/>
      <c r="E214" s="8"/>
      <c r="F214" s="10"/>
      <c r="G214" s="8"/>
      <c r="H214" s="11"/>
      <c r="Y214" s="11"/>
      <c r="Z214" s="23"/>
      <c r="AA214" s="12"/>
      <c r="AB214" s="11"/>
      <c r="AC214" s="14"/>
    </row>
    <row r="215" spans="3:29" ht="14.25" customHeight="1">
      <c r="C215" s="11"/>
      <c r="D215" s="10"/>
      <c r="E215" s="8"/>
      <c r="F215" s="10"/>
      <c r="G215" s="8"/>
      <c r="H215" s="11"/>
      <c r="Y215" s="11"/>
      <c r="Z215" s="89"/>
      <c r="AA215" s="12"/>
      <c r="AB215" s="11"/>
      <c r="AC215" s="14"/>
    </row>
    <row r="216" spans="3:29" ht="14.25" customHeight="1">
      <c r="C216" s="11"/>
      <c r="D216" s="10"/>
      <c r="E216" s="8"/>
      <c r="F216" s="10"/>
      <c r="G216" s="13"/>
      <c r="H216" s="11"/>
      <c r="Y216" s="11"/>
      <c r="Z216" s="89"/>
      <c r="AA216" s="12"/>
      <c r="AB216" s="11"/>
      <c r="AC216" s="14"/>
    </row>
    <row r="217" spans="3:29" ht="14.25" customHeight="1">
      <c r="C217" s="11"/>
      <c r="D217" s="10"/>
      <c r="E217" s="8"/>
      <c r="F217" s="10"/>
      <c r="G217" s="13"/>
      <c r="H217" s="11"/>
      <c r="Y217" s="11"/>
      <c r="Z217" s="89"/>
      <c r="AA217" s="12"/>
      <c r="AB217" s="11"/>
      <c r="AC217" s="14"/>
    </row>
    <row r="218" spans="3:29" ht="14.25" customHeight="1">
      <c r="C218" s="11"/>
      <c r="D218" s="9"/>
      <c r="E218" s="9"/>
      <c r="F218" s="9"/>
      <c r="G218" s="9"/>
      <c r="H218" s="11"/>
      <c r="Y218" s="11"/>
      <c r="Z218" s="89"/>
      <c r="AA218" s="12"/>
      <c r="AB218" s="11"/>
      <c r="AC218" s="14"/>
    </row>
    <row r="219" spans="3:29" ht="14.25" customHeight="1">
      <c r="C219" s="11"/>
      <c r="D219" s="10"/>
      <c r="E219" s="8"/>
      <c r="F219" s="10"/>
      <c r="G219" s="8"/>
      <c r="H219" s="11"/>
      <c r="Y219" s="11"/>
      <c r="Z219" s="89"/>
      <c r="AA219" s="12"/>
      <c r="AB219" s="11"/>
      <c r="AC219" s="14"/>
    </row>
    <row r="220" spans="3:29" ht="14.25" customHeight="1">
      <c r="C220" s="11"/>
      <c r="D220" s="11"/>
      <c r="E220" s="11"/>
      <c r="F220" s="10"/>
      <c r="G220" s="8"/>
      <c r="H220" s="11"/>
      <c r="Y220" s="11"/>
      <c r="Z220" s="24"/>
      <c r="AA220" s="12"/>
      <c r="AB220" s="11"/>
      <c r="AC220" s="14"/>
    </row>
    <row r="221" spans="3:29" ht="14.25" customHeight="1">
      <c r="C221" s="11"/>
      <c r="D221" s="11"/>
      <c r="E221" s="11"/>
      <c r="F221" s="10"/>
      <c r="G221" s="13"/>
      <c r="H221" s="11"/>
      <c r="Y221" s="11"/>
      <c r="Z221" s="89"/>
      <c r="AA221" s="12"/>
      <c r="AB221" s="11"/>
      <c r="AC221" s="14"/>
    </row>
    <row r="222" spans="3:29" ht="14.25" customHeight="1">
      <c r="C222" s="11"/>
      <c r="D222" s="11"/>
      <c r="E222" s="11"/>
      <c r="F222" s="10"/>
      <c r="G222" s="13"/>
      <c r="H222" s="11"/>
      <c r="Y222" s="11"/>
      <c r="Z222" s="89"/>
      <c r="AA222" s="12"/>
      <c r="AB222" s="11"/>
      <c r="AC222" s="14"/>
    </row>
    <row r="223" spans="3:29" ht="14.25" customHeight="1">
      <c r="C223" s="11"/>
      <c r="D223" s="11"/>
      <c r="E223" s="11"/>
      <c r="F223" s="9"/>
      <c r="G223" s="9"/>
      <c r="H223" s="11"/>
      <c r="Y223" s="11"/>
      <c r="Z223" s="89"/>
      <c r="AA223" s="12"/>
      <c r="AB223" s="11"/>
      <c r="AC223" s="14"/>
    </row>
    <row r="224" spans="3:29" ht="14.25" customHeight="1">
      <c r="C224" s="11"/>
      <c r="D224" s="11"/>
      <c r="E224" s="11"/>
      <c r="F224" s="10"/>
      <c r="G224" s="8"/>
      <c r="H224" s="11"/>
      <c r="Y224" s="11"/>
      <c r="Z224" s="89"/>
      <c r="AA224" s="12"/>
      <c r="AB224" s="11"/>
      <c r="AC224" s="14"/>
    </row>
    <row r="225" spans="3:29" ht="14.25" customHeight="1">
      <c r="C225" s="11"/>
      <c r="D225" s="11"/>
      <c r="E225" s="11"/>
      <c r="F225" s="11"/>
      <c r="G225" s="11"/>
      <c r="H225" s="11"/>
      <c r="Y225" s="11"/>
      <c r="Z225" s="89"/>
      <c r="AA225" s="12"/>
      <c r="AB225" s="11"/>
      <c r="AC225" s="14"/>
    </row>
    <row r="226" spans="3:29" ht="14.25" customHeight="1">
      <c r="C226" s="11"/>
      <c r="D226" s="11"/>
      <c r="E226" s="11"/>
      <c r="F226" s="11"/>
      <c r="G226" s="11"/>
      <c r="H226" s="11"/>
      <c r="Y226" s="11"/>
      <c r="Z226" s="89"/>
      <c r="AA226" s="12"/>
      <c r="AB226" s="11"/>
      <c r="AC226" s="14"/>
    </row>
    <row r="227" spans="25:29" ht="14.25" customHeight="1">
      <c r="Y227" s="11"/>
      <c r="Z227" s="89"/>
      <c r="AA227" s="12"/>
      <c r="AB227" s="11"/>
      <c r="AC227" s="14"/>
    </row>
    <row r="228" spans="25:29" ht="14.25" customHeight="1">
      <c r="Y228" s="11"/>
      <c r="Z228" s="89"/>
      <c r="AA228" s="12"/>
      <c r="AB228" s="11"/>
      <c r="AC228" s="14"/>
    </row>
    <row r="229" spans="25:29" ht="14.25" customHeight="1">
      <c r="Y229" s="11"/>
      <c r="Z229" s="89"/>
      <c r="AA229" s="12"/>
      <c r="AB229" s="11"/>
      <c r="AC229" s="14"/>
    </row>
    <row r="230" spans="25:29" ht="14.25" customHeight="1">
      <c r="Y230" s="11"/>
      <c r="Z230" s="89"/>
      <c r="AA230" s="12"/>
      <c r="AB230" s="11"/>
      <c r="AC230" s="14"/>
    </row>
    <row r="231" spans="25:29" ht="14.25" customHeight="1">
      <c r="Y231" s="11"/>
      <c r="Z231" s="89"/>
      <c r="AA231" s="12"/>
      <c r="AB231" s="11"/>
      <c r="AC231" s="14"/>
    </row>
    <row r="232" spans="25:29" ht="14.25" customHeight="1">
      <c r="Y232" s="11"/>
      <c r="Z232" s="89"/>
      <c r="AA232" s="12"/>
      <c r="AB232" s="11"/>
      <c r="AC232" s="14"/>
    </row>
    <row r="233" spans="25:29" ht="14.25" customHeight="1">
      <c r="Y233" s="11"/>
      <c r="Z233" s="23"/>
      <c r="AA233" s="12"/>
      <c r="AB233" s="11"/>
      <c r="AC233" s="14"/>
    </row>
    <row r="234" spans="25:29" ht="14.25" customHeight="1">
      <c r="Y234" s="11"/>
      <c r="Z234" s="23"/>
      <c r="AA234" s="12"/>
      <c r="AB234" s="11"/>
      <c r="AC234" s="14"/>
    </row>
    <row r="235" spans="25:29" ht="14.25" customHeight="1">
      <c r="Y235" s="11"/>
      <c r="Z235" s="23"/>
      <c r="AA235" s="12"/>
      <c r="AB235" s="11"/>
      <c r="AC235" s="14"/>
    </row>
    <row r="236" spans="25:29" ht="14.25" customHeight="1">
      <c r="Y236" s="11"/>
      <c r="Z236" s="24"/>
      <c r="AA236" s="12"/>
      <c r="AB236" s="11"/>
      <c r="AC236" s="14"/>
    </row>
    <row r="237" spans="25:29" ht="14.25" customHeight="1">
      <c r="Y237" s="11"/>
      <c r="Z237" s="89"/>
      <c r="AA237" s="12"/>
      <c r="AB237" s="11"/>
      <c r="AC237" s="14"/>
    </row>
    <row r="238" spans="25:29" ht="14.25" customHeight="1">
      <c r="Y238" s="11"/>
      <c r="Z238" s="89"/>
      <c r="AA238" s="12"/>
      <c r="AB238" s="11"/>
      <c r="AC238" s="14"/>
    </row>
    <row r="239" spans="25:29" ht="14.25" customHeight="1">
      <c r="Y239" s="11"/>
      <c r="Z239" s="24"/>
      <c r="AA239" s="12"/>
      <c r="AB239" s="11"/>
      <c r="AC239" s="14"/>
    </row>
    <row r="240" spans="25:29" ht="14.25" customHeight="1">
      <c r="Y240" s="11"/>
      <c r="Z240" s="89"/>
      <c r="AA240" s="12"/>
      <c r="AB240" s="11"/>
      <c r="AC240" s="14"/>
    </row>
    <row r="241" spans="25:29" ht="14.25" customHeight="1">
      <c r="Y241" s="11"/>
      <c r="Z241" s="89"/>
      <c r="AA241" s="12"/>
      <c r="AB241" s="11"/>
      <c r="AC241" s="14"/>
    </row>
    <row r="242" spans="25:29" ht="14.25" customHeight="1">
      <c r="Y242" s="11"/>
      <c r="Z242" s="89"/>
      <c r="AA242" s="12"/>
      <c r="AB242" s="11"/>
      <c r="AC242" s="14"/>
    </row>
  </sheetData>
  <sheetProtection/>
  <mergeCells count="16">
    <mergeCell ref="S1:U1"/>
    <mergeCell ref="AD1:AE1"/>
    <mergeCell ref="B1:C1"/>
    <mergeCell ref="E1:I1"/>
    <mergeCell ref="J1:M1"/>
    <mergeCell ref="N1:Q1"/>
    <mergeCell ref="V1:AB1"/>
    <mergeCell ref="Z212:Z213"/>
    <mergeCell ref="Z215:Z219"/>
    <mergeCell ref="Z221:Z222"/>
    <mergeCell ref="Z223:Z226"/>
    <mergeCell ref="Z240:Z242"/>
    <mergeCell ref="Z227:Z228"/>
    <mergeCell ref="Z229:Z230"/>
    <mergeCell ref="Z231:Z232"/>
    <mergeCell ref="Z237:Z2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Espen Gatzwiller (KFST)</cp:lastModifiedBy>
  <cp:lastPrinted>2011-06-30T09:49:47Z</cp:lastPrinted>
  <dcterms:created xsi:type="dcterms:W3CDTF">2011-06-01T07:41:32Z</dcterms:created>
  <dcterms:modified xsi:type="dcterms:W3CDTF">2011-10-14T11:48:05Z</dcterms:modified>
  <cp:category/>
  <cp:version/>
  <cp:contentType/>
  <cp:contentStatus/>
</cp:coreProperties>
</file>